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\Novelty PCs\2024\Mar-24\"/>
    </mc:Choice>
  </mc:AlternateContent>
  <xr:revisionPtr revIDLastSave="0" documentId="8_{F4C3B23E-E2CA-421D-9A65-5A8041588C80}" xr6:coauthVersionLast="47" xr6:coauthVersionMax="47" xr10:uidLastSave="{00000000-0000-0000-0000-000000000000}"/>
  <bookViews>
    <workbookView xWindow="1170" yWindow="1170" windowWidth="20520" windowHeight="11025" firstSheet="1" activeTab="1" xr2:uid="{00000000-000D-0000-FFFF-FFFF00000000}"/>
  </bookViews>
  <sheets>
    <sheet name="Capex (2)" sheetId="11" state="hidden" r:id="rId1"/>
    <sheet name="Summary" sheetId="1" r:id="rId2"/>
    <sheet name="Goodwill" sheetId="13" r:id="rId3"/>
    <sheet name="Build" sheetId="3" r:id="rId4"/>
    <sheet name="P&amp;M" sheetId="4" r:id="rId5"/>
    <sheet name="OE FF" sheetId="5" r:id="rId6"/>
    <sheet name="Mvs" sheetId="6" r:id="rId7"/>
    <sheet name="Corp Tax" sheetId="8" state="hidden" r:id="rId8"/>
    <sheet name="Disposals" sheetId="18" r:id="rId9"/>
    <sheet name="HP" sheetId="9" state="hidden" r:id="rId10"/>
    <sheet name="TB" sheetId="7" state="hidden" r:id="rId11"/>
    <sheet name="Momentum" sheetId="10" state="hidden" r:id="rId12"/>
  </sheets>
  <calcPr calcId="181029" fullPrecision="0"/>
</workbook>
</file>

<file path=xl/calcChain.xml><?xml version="1.0" encoding="utf-8"?>
<calcChain xmlns="http://schemas.openxmlformats.org/spreadsheetml/2006/main">
  <c r="L13" i="4" l="1"/>
  <c r="U12" i="4"/>
  <c r="L12" i="4"/>
  <c r="D2" i="4"/>
  <c r="P13" i="4" s="1"/>
  <c r="S13" i="4" s="1"/>
  <c r="T13" i="4" s="1"/>
  <c r="L11" i="4"/>
  <c r="U11" i="4"/>
  <c r="I4" i="18"/>
  <c r="E2" i="18"/>
  <c r="D2" i="18"/>
  <c r="I4" i="6"/>
  <c r="E2" i="6"/>
  <c r="D2" i="6"/>
  <c r="I4" i="5"/>
  <c r="E2" i="5"/>
  <c r="D2" i="5"/>
  <c r="I4" i="3"/>
  <c r="E2" i="3"/>
  <c r="D2" i="3"/>
  <c r="P9" i="3" s="1"/>
  <c r="I4" i="13"/>
  <c r="E2" i="13"/>
  <c r="D2" i="13"/>
  <c r="E2" i="4"/>
  <c r="L10" i="4"/>
  <c r="L14" i="4"/>
  <c r="P11" i="4" l="1"/>
  <c r="S11" i="4" s="1"/>
  <c r="T11" i="4" s="1"/>
  <c r="P12" i="4"/>
  <c r="S12" i="4" s="1"/>
  <c r="T12" i="4" s="1"/>
  <c r="O33" i="1"/>
  <c r="O31" i="1"/>
  <c r="O38" i="1"/>
  <c r="V9" i="5"/>
  <c r="K39" i="1"/>
  <c r="O37" i="1"/>
  <c r="U14" i="4"/>
  <c r="V16" i="4"/>
  <c r="Q14" i="1" s="1"/>
  <c r="W16" i="4"/>
  <c r="R14" i="1" s="1"/>
  <c r="I4" i="1"/>
  <c r="K4" i="4" s="1"/>
  <c r="L8" i="4" s="1"/>
  <c r="S8" i="4" s="1"/>
  <c r="T8" i="4" s="1"/>
  <c r="U14" i="18"/>
  <c r="W14" i="18" s="1"/>
  <c r="T14" i="18"/>
  <c r="L14" i="18"/>
  <c r="R14" i="18"/>
  <c r="S14" i="18" s="1"/>
  <c r="U13" i="18"/>
  <c r="W13" i="18" s="1"/>
  <c r="T13" i="18"/>
  <c r="L13" i="18"/>
  <c r="R13" i="18"/>
  <c r="U12" i="18"/>
  <c r="W12" i="18"/>
  <c r="T12" i="18"/>
  <c r="L12" i="18"/>
  <c r="R12" i="18"/>
  <c r="S12" i="18" s="1"/>
  <c r="U11" i="18"/>
  <c r="W11" i="18" s="1"/>
  <c r="T11" i="18"/>
  <c r="L11" i="18"/>
  <c r="R11" i="18"/>
  <c r="U10" i="18"/>
  <c r="W10" i="18" s="1"/>
  <c r="T10" i="18"/>
  <c r="L10" i="18"/>
  <c r="L16" i="18" s="1"/>
  <c r="R10" i="18"/>
  <c r="U9" i="18"/>
  <c r="W9" i="18" s="1"/>
  <c r="T9" i="18"/>
  <c r="L9" i="18"/>
  <c r="R9" i="18"/>
  <c r="X16" i="5"/>
  <c r="S15" i="1" s="1"/>
  <c r="X16" i="6"/>
  <c r="S16" i="1" s="1"/>
  <c r="X16" i="4"/>
  <c r="S14" i="1"/>
  <c r="M39" i="1"/>
  <c r="O27" i="1"/>
  <c r="O28" i="1"/>
  <c r="O29" i="1"/>
  <c r="O30" i="1"/>
  <c r="O34" i="1"/>
  <c r="O35" i="1"/>
  <c r="O36" i="1"/>
  <c r="O26" i="1"/>
  <c r="U9" i="5"/>
  <c r="U9" i="6"/>
  <c r="P9" i="6" s="1"/>
  <c r="N39" i="1"/>
  <c r="V16" i="6"/>
  <c r="Q16" i="1" s="1"/>
  <c r="J16" i="5"/>
  <c r="G15" i="1" s="1"/>
  <c r="M16" i="9"/>
  <c r="M24" i="9"/>
  <c r="M20" i="9"/>
  <c r="N16" i="9"/>
  <c r="N24" i="9"/>
  <c r="N20" i="9"/>
  <c r="O16" i="9"/>
  <c r="O24" i="9"/>
  <c r="O26" i="9" s="1"/>
  <c r="O20" i="9"/>
  <c r="P16" i="9"/>
  <c r="P24" i="9"/>
  <c r="P20" i="9"/>
  <c r="Q16" i="9"/>
  <c r="Q24" i="9"/>
  <c r="Q20" i="9"/>
  <c r="Q26" i="9"/>
  <c r="R16" i="9"/>
  <c r="R24" i="9"/>
  <c r="R20" i="9"/>
  <c r="S16" i="9"/>
  <c r="S26" i="9" s="1"/>
  <c r="S24" i="9"/>
  <c r="S20" i="9"/>
  <c r="H16" i="9"/>
  <c r="H26" i="9" s="1"/>
  <c r="H24" i="9"/>
  <c r="H20" i="9"/>
  <c r="I16" i="9"/>
  <c r="I24" i="9"/>
  <c r="I20" i="9"/>
  <c r="J16" i="9"/>
  <c r="J26" i="9" s="1"/>
  <c r="J24" i="9"/>
  <c r="J20" i="9"/>
  <c r="K16" i="9"/>
  <c r="K26" i="9" s="1"/>
  <c r="K24" i="9"/>
  <c r="K20" i="9"/>
  <c r="G16" i="9"/>
  <c r="G26" i="9" s="1"/>
  <c r="G24" i="9"/>
  <c r="G20" i="9"/>
  <c r="V20" i="9"/>
  <c r="L20" i="9"/>
  <c r="T20" i="9"/>
  <c r="U20" i="9"/>
  <c r="H16" i="18"/>
  <c r="I16" i="18"/>
  <c r="J16" i="18"/>
  <c r="N16" i="18"/>
  <c r="O16" i="18"/>
  <c r="P16" i="18"/>
  <c r="Q16" i="18"/>
  <c r="V16" i="18"/>
  <c r="S15" i="6"/>
  <c r="T15" i="6" s="1"/>
  <c r="U9" i="13"/>
  <c r="P9" i="13" s="1"/>
  <c r="I12" i="1"/>
  <c r="F26" i="1" s="1"/>
  <c r="Q16" i="4"/>
  <c r="L14" i="1" s="1"/>
  <c r="I16" i="4"/>
  <c r="F14" i="1" s="1"/>
  <c r="J16" i="4"/>
  <c r="G14" i="1" s="1"/>
  <c r="W16" i="5"/>
  <c r="R15" i="1" s="1"/>
  <c r="W16" i="6"/>
  <c r="R16" i="1" s="1"/>
  <c r="R11" i="1"/>
  <c r="W15" i="3"/>
  <c r="R13" i="1" s="1"/>
  <c r="Q11" i="1"/>
  <c r="V15" i="3"/>
  <c r="Q13" i="1" s="1"/>
  <c r="U9" i="4"/>
  <c r="P9" i="4" s="1"/>
  <c r="U10" i="4"/>
  <c r="P10" i="4" s="1"/>
  <c r="U9" i="3"/>
  <c r="U13" i="3"/>
  <c r="U15" i="6"/>
  <c r="L9" i="4"/>
  <c r="L9" i="13"/>
  <c r="L15" i="13" s="1"/>
  <c r="L9" i="3"/>
  <c r="L9" i="5"/>
  <c r="L9" i="6"/>
  <c r="R16" i="4"/>
  <c r="M14" i="1" s="1"/>
  <c r="R16" i="5"/>
  <c r="M15" i="1" s="1"/>
  <c r="M16" i="1"/>
  <c r="M11" i="1"/>
  <c r="M13" i="1"/>
  <c r="Q16" i="5"/>
  <c r="L15" i="1" s="1"/>
  <c r="Q16" i="6"/>
  <c r="L16" i="1" s="1"/>
  <c r="L11" i="1"/>
  <c r="Q15" i="3"/>
  <c r="L13" i="1" s="1"/>
  <c r="J11" i="1"/>
  <c r="O15" i="3"/>
  <c r="J13" i="1" s="1"/>
  <c r="O16" i="5"/>
  <c r="J15" i="1" s="1"/>
  <c r="O16" i="6"/>
  <c r="J16" i="1" s="1"/>
  <c r="K16" i="4"/>
  <c r="H14" i="1" s="1"/>
  <c r="H15" i="1"/>
  <c r="H16" i="1"/>
  <c r="H11" i="1"/>
  <c r="H13" i="1"/>
  <c r="J16" i="6"/>
  <c r="G16" i="1" s="1"/>
  <c r="G11" i="1"/>
  <c r="J15" i="3"/>
  <c r="G13" i="1" s="1"/>
  <c r="I15" i="3"/>
  <c r="F13" i="1" s="1"/>
  <c r="I16" i="6"/>
  <c r="F16" i="1" s="1"/>
  <c r="F11" i="1"/>
  <c r="H16" i="6"/>
  <c r="E16" i="1" s="1"/>
  <c r="E11" i="1"/>
  <c r="X15" i="3"/>
  <c r="S13" i="1" s="1"/>
  <c r="H8" i="3"/>
  <c r="O8" i="3" s="1"/>
  <c r="U8" i="3" s="1"/>
  <c r="G12" i="8"/>
  <c r="H12" i="8"/>
  <c r="G15" i="8"/>
  <c r="H15" i="8"/>
  <c r="G16" i="8"/>
  <c r="H16" i="8"/>
  <c r="G17" i="8"/>
  <c r="H17" i="8"/>
  <c r="G18" i="8"/>
  <c r="H18" i="8"/>
  <c r="G19" i="8"/>
  <c r="H19" i="8"/>
  <c r="G20" i="8"/>
  <c r="H20" i="8"/>
  <c r="G10" i="8"/>
  <c r="H10" i="8"/>
  <c r="G11" i="8"/>
  <c r="H11" i="8"/>
  <c r="G13" i="8"/>
  <c r="G14" i="8"/>
  <c r="H14" i="8" s="1"/>
  <c r="G9" i="8"/>
  <c r="H9" i="8" s="1"/>
  <c r="H70" i="8"/>
  <c r="H35" i="8"/>
  <c r="H71" i="8"/>
  <c r="H73" i="8"/>
  <c r="G73" i="8"/>
  <c r="F73" i="8"/>
  <c r="E73" i="8"/>
  <c r="D73" i="8"/>
  <c r="C73" i="8"/>
  <c r="B73" i="8"/>
  <c r="E61" i="8"/>
  <c r="G61" i="8"/>
  <c r="G64" i="8" s="1"/>
  <c r="E25" i="8"/>
  <c r="G25" i="8"/>
  <c r="E26" i="8"/>
  <c r="G26" i="8" s="1"/>
  <c r="E62" i="8"/>
  <c r="G62" i="8"/>
  <c r="E64" i="8"/>
  <c r="H44" i="8"/>
  <c r="H45" i="8"/>
  <c r="H46" i="8"/>
  <c r="H47" i="8"/>
  <c r="H13" i="8"/>
  <c r="H48" i="8"/>
  <c r="H49" i="8"/>
  <c r="H50" i="8"/>
  <c r="H51" i="8"/>
  <c r="H52" i="8"/>
  <c r="H53" i="8"/>
  <c r="H54" i="8"/>
  <c r="H55" i="8"/>
  <c r="H56" i="8"/>
  <c r="H57" i="8"/>
  <c r="G59" i="8"/>
  <c r="F59" i="8"/>
  <c r="E59" i="8"/>
  <c r="D59" i="8"/>
  <c r="C59" i="8"/>
  <c r="B59" i="8"/>
  <c r="H34" i="8"/>
  <c r="H37" i="8"/>
  <c r="G37" i="8"/>
  <c r="F37" i="8"/>
  <c r="E37" i="8"/>
  <c r="D37" i="8"/>
  <c r="C37" i="8"/>
  <c r="B37" i="8"/>
  <c r="E28" i="8"/>
  <c r="F23" i="8"/>
  <c r="E23" i="8"/>
  <c r="D23" i="8"/>
  <c r="C23" i="8"/>
  <c r="B23" i="8"/>
  <c r="X15" i="13"/>
  <c r="W15" i="13"/>
  <c r="V15" i="13"/>
  <c r="U12" i="13"/>
  <c r="T12" i="13"/>
  <c r="Q15" i="13"/>
  <c r="O15" i="13"/>
  <c r="J15" i="13"/>
  <c r="H15" i="13"/>
  <c r="I15" i="13"/>
  <c r="H8" i="13"/>
  <c r="O8" i="13" s="1"/>
  <c r="U8" i="13" s="1"/>
  <c r="G8" i="9"/>
  <c r="M8" i="9" s="1"/>
  <c r="S8" i="9" s="1"/>
  <c r="T24" i="9"/>
  <c r="U24" i="9"/>
  <c r="V24" i="9"/>
  <c r="T16" i="9"/>
  <c r="U16" i="9"/>
  <c r="V16" i="9"/>
  <c r="J28" i="9"/>
  <c r="J23" i="9"/>
  <c r="F24" i="9"/>
  <c r="C2" i="9"/>
  <c r="E4" i="9"/>
  <c r="O8" i="6"/>
  <c r="U8" i="6" s="1"/>
  <c r="H8" i="5"/>
  <c r="H8" i="4"/>
  <c r="O8" i="4" s="1"/>
  <c r="U8" i="4" s="1"/>
  <c r="I4" i="4"/>
  <c r="S11" i="1"/>
  <c r="E8" i="1"/>
  <c r="J8" i="1" s="1"/>
  <c r="P8" i="1" s="1"/>
  <c r="C16" i="1"/>
  <c r="D16" i="1"/>
  <c r="B16" i="1"/>
  <c r="C15" i="1"/>
  <c r="D15" i="1"/>
  <c r="B15" i="1"/>
  <c r="C14" i="1"/>
  <c r="D14" i="1"/>
  <c r="B14" i="1"/>
  <c r="C13" i="1"/>
  <c r="D13" i="1"/>
  <c r="B13" i="1"/>
  <c r="O16" i="4"/>
  <c r="J14" i="1" s="1"/>
  <c r="I26" i="9"/>
  <c r="P26" i="9"/>
  <c r="M26" i="9"/>
  <c r="L8" i="6"/>
  <c r="H4" i="9"/>
  <c r="I8" i="1"/>
  <c r="K8" i="9" s="1"/>
  <c r="Q8" i="9" s="1"/>
  <c r="R8" i="9" s="1"/>
  <c r="L8" i="13"/>
  <c r="S8" i="13" s="1"/>
  <c r="T8" i="13" s="1"/>
  <c r="L8" i="3" l="1"/>
  <c r="S8" i="3" s="1"/>
  <c r="T8" i="3" s="1"/>
  <c r="K4" i="18"/>
  <c r="L7" i="18" s="1"/>
  <c r="K4" i="5"/>
  <c r="L8" i="5" s="1"/>
  <c r="K4" i="13"/>
  <c r="K4" i="6"/>
  <c r="K4" i="3"/>
  <c r="S9" i="18"/>
  <c r="R16" i="18"/>
  <c r="S10" i="18"/>
  <c r="P9" i="5"/>
  <c r="S9" i="5" s="1"/>
  <c r="T9" i="5" s="1"/>
  <c r="P11" i="1"/>
  <c r="U15" i="13"/>
  <c r="S8" i="6"/>
  <c r="T8" i="6" s="1"/>
  <c r="U16" i="18"/>
  <c r="S11" i="18"/>
  <c r="S13" i="18"/>
  <c r="T16" i="18"/>
  <c r="S9" i="4"/>
  <c r="T9" i="4" s="1"/>
  <c r="S10" i="4"/>
  <c r="T10" i="4" s="1"/>
  <c r="P14" i="4"/>
  <c r="S14" i="4" s="1"/>
  <c r="T14" i="4" s="1"/>
  <c r="H15" i="3"/>
  <c r="E13" i="1" s="1"/>
  <c r="L15" i="3"/>
  <c r="I13" i="1" s="1"/>
  <c r="F25" i="1" s="1"/>
  <c r="U15" i="3"/>
  <c r="P13" i="1" s="1"/>
  <c r="I11" i="1"/>
  <c r="F24" i="1" s="1"/>
  <c r="S9" i="3"/>
  <c r="T9" i="3" s="1"/>
  <c r="U16" i="6"/>
  <c r="P16" i="1" s="1"/>
  <c r="H8" i="6"/>
  <c r="M18" i="1"/>
  <c r="L16" i="6"/>
  <c r="I16" i="1" s="1"/>
  <c r="F29" i="1" s="1"/>
  <c r="R7" i="18"/>
  <c r="S7" i="18" s="1"/>
  <c r="S9" i="6"/>
  <c r="T9" i="6" s="1"/>
  <c r="H16" i="5"/>
  <c r="E15" i="1" s="1"/>
  <c r="V16" i="5"/>
  <c r="Q15" i="1" s="1"/>
  <c r="Q18" i="1" s="1"/>
  <c r="O8" i="5"/>
  <c r="U8" i="5" s="1"/>
  <c r="I16" i="5"/>
  <c r="F15" i="1" s="1"/>
  <c r="F18" i="1" s="1"/>
  <c r="L18" i="1"/>
  <c r="H16" i="4"/>
  <c r="S18" i="1"/>
  <c r="J18" i="1"/>
  <c r="L39" i="1"/>
  <c r="N8" i="1"/>
  <c r="O8" i="1" s="1"/>
  <c r="O32" i="1"/>
  <c r="O39" i="1" s="1"/>
  <c r="H18" i="1"/>
  <c r="G18" i="1"/>
  <c r="S8" i="5"/>
  <c r="T8" i="5" s="1"/>
  <c r="G28" i="8"/>
  <c r="G21" i="8" s="1"/>
  <c r="R18" i="1"/>
  <c r="N26" i="9"/>
  <c r="L16" i="4"/>
  <c r="I14" i="1" s="1"/>
  <c r="R26" i="9"/>
  <c r="H59" i="8"/>
  <c r="S16" i="18"/>
  <c r="H7" i="18"/>
  <c r="N7" i="18"/>
  <c r="T7" i="18" s="1"/>
  <c r="W16" i="18"/>
  <c r="S15" i="3" l="1"/>
  <c r="N13" i="1" s="1"/>
  <c r="T16" i="5"/>
  <c r="O15" i="1" s="1"/>
  <c r="P16" i="6"/>
  <c r="K16" i="1" s="1"/>
  <c r="U16" i="5"/>
  <c r="P15" i="1" s="1"/>
  <c r="L16" i="5"/>
  <c r="I15" i="1" s="1"/>
  <c r="F28" i="1" s="1"/>
  <c r="L17" i="4"/>
  <c r="E14" i="1"/>
  <c r="E18" i="1" s="1"/>
  <c r="K11" i="1"/>
  <c r="P15" i="13"/>
  <c r="S9" i="13"/>
  <c r="T15" i="3"/>
  <c r="O13" i="1" s="1"/>
  <c r="S16" i="5"/>
  <c r="N15" i="1" s="1"/>
  <c r="F34" i="1" s="1"/>
  <c r="P15" i="3"/>
  <c r="K13" i="1" s="1"/>
  <c r="P16" i="5"/>
  <c r="K15" i="1" s="1"/>
  <c r="U16" i="4"/>
  <c r="P14" i="1" s="1"/>
  <c r="H21" i="8"/>
  <c r="H23" i="8" s="1"/>
  <c r="G23" i="8"/>
  <c r="F27" i="1"/>
  <c r="F31" i="1" l="1"/>
  <c r="F32" i="1"/>
  <c r="I18" i="1"/>
  <c r="P18" i="1"/>
  <c r="N11" i="1"/>
  <c r="F30" i="1" s="1"/>
  <c r="T9" i="13"/>
  <c r="S15" i="13"/>
  <c r="T16" i="6"/>
  <c r="O16" i="1" s="1"/>
  <c r="S16" i="6"/>
  <c r="N16" i="1" s="1"/>
  <c r="F35" i="1" s="1"/>
  <c r="P16" i="4"/>
  <c r="O11" i="1" l="1"/>
  <c r="T15" i="13"/>
  <c r="S16" i="4"/>
  <c r="N14" i="1" s="1"/>
  <c r="T16" i="4"/>
  <c r="O14" i="1" s="1"/>
  <c r="K14" i="1"/>
  <c r="L40" i="1" s="1"/>
  <c r="S17" i="4"/>
  <c r="O18" i="1" l="1"/>
  <c r="F33" i="1"/>
  <c r="F37" i="1" s="1"/>
  <c r="F38" i="1" s="1"/>
  <c r="N18" i="1"/>
  <c r="K18" i="1"/>
</calcChain>
</file>

<file path=xl/sharedStrings.xml><?xml version="1.0" encoding="utf-8"?>
<sst xmlns="http://schemas.openxmlformats.org/spreadsheetml/2006/main" count="1201" uniqueCount="735">
  <si>
    <t>Asset Details</t>
  </si>
  <si>
    <t>Cost or Valuation</t>
  </si>
  <si>
    <t xml:space="preserve">Depreciation </t>
  </si>
  <si>
    <t>Disposals</t>
  </si>
  <si>
    <t>Type</t>
  </si>
  <si>
    <t xml:space="preserve">Purchase </t>
  </si>
  <si>
    <t>Notes</t>
  </si>
  <si>
    <t>As At</t>
  </si>
  <si>
    <t>Additions/</t>
  </si>
  <si>
    <t>Disposal</t>
  </si>
  <si>
    <t>Transfers</t>
  </si>
  <si>
    <t xml:space="preserve">Rate per </t>
  </si>
  <si>
    <t>Accum. at</t>
  </si>
  <si>
    <t>Charge per</t>
  </si>
  <si>
    <t>Charge on</t>
  </si>
  <si>
    <t>Accum.at</t>
  </si>
  <si>
    <t>NBV</t>
  </si>
  <si>
    <t xml:space="preserve">Sale </t>
  </si>
  <si>
    <t>Profit / Loss</t>
  </si>
  <si>
    <t>Date</t>
  </si>
  <si>
    <t>Revalue</t>
  </si>
  <si>
    <t>Annum</t>
  </si>
  <si>
    <t>Annum or</t>
  </si>
  <si>
    <t>Proceeds</t>
  </si>
  <si>
    <t>on Sale</t>
  </si>
  <si>
    <t>from Purchase</t>
  </si>
  <si>
    <t>on Disposal</t>
  </si>
  <si>
    <t>Nett Book Value</t>
  </si>
  <si>
    <t>Balance</t>
  </si>
  <si>
    <t xml:space="preserve">Location </t>
  </si>
  <si>
    <t>Jan</t>
  </si>
  <si>
    <t>Feb</t>
  </si>
  <si>
    <t>May</t>
  </si>
  <si>
    <t>BALANCE</t>
  </si>
  <si>
    <t>Buildings</t>
  </si>
  <si>
    <t>Plant &amp; Machinery</t>
  </si>
  <si>
    <t>Fixtures &amp; Fittgs</t>
  </si>
  <si>
    <t>Motor Vehicles</t>
  </si>
  <si>
    <t>Grand Total</t>
  </si>
  <si>
    <t>Month No</t>
  </si>
  <si>
    <t xml:space="preserve">Month No </t>
  </si>
  <si>
    <t>Total</t>
  </si>
  <si>
    <t>P&amp;M</t>
  </si>
  <si>
    <t>MV</t>
  </si>
  <si>
    <t>`</t>
  </si>
  <si>
    <t>Plant Register</t>
  </si>
  <si>
    <t>Totals</t>
  </si>
  <si>
    <t>Office Equip F.F</t>
  </si>
  <si>
    <t>P / Loss</t>
  </si>
  <si>
    <t>Asset</t>
  </si>
  <si>
    <t>Life</t>
  </si>
  <si>
    <t>Span</t>
  </si>
  <si>
    <t>P/L</t>
  </si>
  <si>
    <t>Summary Asset Register for Period</t>
  </si>
  <si>
    <t xml:space="preserve">to </t>
  </si>
  <si>
    <t>to</t>
  </si>
  <si>
    <t>ID</t>
  </si>
  <si>
    <t xml:space="preserve">Plant &amp; Machiney Asset Register for Period </t>
  </si>
  <si>
    <t xml:space="preserve">Assets subject to HP for Period </t>
  </si>
  <si>
    <t>CAPITAL ALLOWANCES</t>
  </si>
  <si>
    <t>WDV B/F</t>
  </si>
  <si>
    <t>ADDITIONS</t>
  </si>
  <si>
    <t>DISPOSALS</t>
  </si>
  <si>
    <t>B/CHARGE</t>
  </si>
  <si>
    <t>B/ALLOW.</t>
  </si>
  <si>
    <t>CAP. ALLOW.</t>
  </si>
  <si>
    <t>WDV C/F</t>
  </si>
  <si>
    <t>£</t>
  </si>
  <si>
    <t>GENERAL POOL</t>
  </si>
  <si>
    <t>FYA</t>
  </si>
  <si>
    <t>x 40%</t>
  </si>
  <si>
    <t>WDA</t>
  </si>
  <si>
    <t>x 25%</t>
  </si>
  <si>
    <t>INDUSTRIAL BUILDINGS ALLOWANCE</t>
  </si>
  <si>
    <t xml:space="preserve">x 40% </t>
  </si>
  <si>
    <t>x 25% x 6/12</t>
  </si>
  <si>
    <t>chk</t>
  </si>
  <si>
    <t>AMBIC LIMITED</t>
  </si>
  <si>
    <t>FIXED ASSET SUMMARY REPORT</t>
  </si>
  <si>
    <t>FOR THE YEAR ENDED 30 JUNE 2008</t>
  </si>
  <si>
    <t>Asset group 522     Leasehold property (owned)</t>
  </si>
  <si>
    <t>Depreciation</t>
  </si>
  <si>
    <t xml:space="preserve">COST </t>
  </si>
  <si>
    <t xml:space="preserve">ADD/(DISP) </t>
  </si>
  <si>
    <t xml:space="preserve">ACCUM </t>
  </si>
  <si>
    <t xml:space="preserve">CHARGE </t>
  </si>
  <si>
    <t xml:space="preserve">ELIM DISP </t>
  </si>
  <si>
    <t xml:space="preserve">P/L DISP </t>
  </si>
  <si>
    <t xml:space="preserve">NBV </t>
  </si>
  <si>
    <t>001 Footpath</t>
  </si>
  <si>
    <t>002 Fencing</t>
  </si>
  <si>
    <t>003 Architect</t>
  </si>
  <si>
    <t xml:space="preserve">           NIL </t>
  </si>
  <si>
    <t>Asset group 523     Plant &amp; machin (owned)</t>
  </si>
  <si>
    <t>001 Wadkin Durham Spinle Moulder</t>
  </si>
  <si>
    <t xml:space="preserve">               </t>
  </si>
  <si>
    <t>002 Elcon Wall Saw</t>
  </si>
  <si>
    <t>003 Wadkin Durham Sliding Bench Panel Saw</t>
  </si>
  <si>
    <t>004 SCM Sliding Banch Panel Saw</t>
  </si>
  <si>
    <t>005 Progress Bench Drilling Machine</t>
  </si>
  <si>
    <t>006 Kurt Ehemen Bench Sander</t>
  </si>
  <si>
    <t>007 SBF Stefani Belt Sander</t>
  </si>
  <si>
    <t>008 Morbidelli CNC Woodworking Machine</t>
  </si>
  <si>
    <t>009 Assorted Sanders &amp; Drills</t>
  </si>
  <si>
    <t>010 Woodworking Large - Assrted F &amp; F</t>
  </si>
  <si>
    <t>011 Purpose Built Mezzanine Floor</t>
  </si>
  <si>
    <t>012 Guyson Shot Blasting &amp; Recycling Plant</t>
  </si>
  <si>
    <t>013 Guyson Pressure Pot &amp; Shot Cyclone</t>
  </si>
  <si>
    <t>014 Purpose Built Shot Blast Cabinet</t>
  </si>
  <si>
    <t>015 Wadkin Bursgreen Planner</t>
  </si>
  <si>
    <t>016 SCM Olympic Edge Bander</t>
  </si>
  <si>
    <t>017 Dewalt Radial Arm Crosscut Saw</t>
  </si>
  <si>
    <t>018 Interwood Hydrolic Laminating Press</t>
  </si>
  <si>
    <t>019 Avery Weighing Machine</t>
  </si>
  <si>
    <t>020 Woodworking - Small - F &amp; F assorted</t>
  </si>
  <si>
    <t>021 Tecna Spot Welder</t>
  </si>
  <si>
    <t>022 Morgan Electric Guillotine</t>
  </si>
  <si>
    <t>023 Startrite Circular Cutoff Saw</t>
  </si>
  <si>
    <t>024 Newark Weld Sets</t>
  </si>
  <si>
    <t>025 Purpose Built Panel Supports</t>
  </si>
  <si>
    <t>026 Norton Fly Press</t>
  </si>
  <si>
    <t>027 Morgan Rushworth Foot Pedal Operated Pan Folder</t>
  </si>
  <si>
    <t>028 Morgan Rushworth Manual Box Pan Folder</t>
  </si>
  <si>
    <t>029 Fabrication - Assorted Grinders &amp; Sanders</t>
  </si>
  <si>
    <t>030 Fabrication - F &amp; F Assorted</t>
  </si>
  <si>
    <t>031 Murad Capstan Lathe</t>
  </si>
  <si>
    <t>032 Harrison Variable Speed Toolroom Lathe</t>
  </si>
  <si>
    <t>033 Beaverpal Vertical Milling Machine</t>
  </si>
  <si>
    <t>034 Qualter &amp; Smith 10" Power Hacksaw</t>
  </si>
  <si>
    <t>035 Startrite Circular Cutoff Saw</t>
  </si>
  <si>
    <t>036 Jones &amp; Shipman Surface Grinder</t>
  </si>
  <si>
    <t>037 Toolroom - Assorted Saws</t>
  </si>
  <si>
    <t>038 Toolroom - F &amp; F Assorted</t>
  </si>
  <si>
    <t>039 Berridge Galvanised Metal Framed Water Backed</t>
  </si>
  <si>
    <t>040 Wagner Manual Powder Paint System</t>
  </si>
  <si>
    <t>041 Wagner Manual Powder Paint System</t>
  </si>
  <si>
    <t>042 SPX Wheelforce Tyre Changer</t>
  </si>
  <si>
    <t>043 SPX Wheelforce Wheel Balancing Machine</t>
  </si>
  <si>
    <t>044 Purpose Built Gas Fired Curing Oven</t>
  </si>
  <si>
    <t>045 Clarke Pneumatic Gun &amp; Trolley Jack</t>
  </si>
  <si>
    <t>046 Paint Shop - F &amp; F - Assorted</t>
  </si>
  <si>
    <t>047 Yards - Assorted Compressors</t>
  </si>
  <si>
    <t>048 Lancer Bros LPG Powered Forklift Truck</t>
  </si>
  <si>
    <t>049 DCS Control Systems Dust Control System</t>
  </si>
  <si>
    <t>050 Metal Framed ISO Shipping Containers</t>
  </si>
  <si>
    <t>051 'A' Frame Mobile Gantry</t>
  </si>
  <si>
    <t>052 Hogg Blasting and Finishing Pneumatic Shot Blast</t>
  </si>
  <si>
    <t>053 Orma Glue Spreader</t>
  </si>
  <si>
    <t>054 Ninfa Profile Spreader</t>
  </si>
  <si>
    <t>055 Machine</t>
  </si>
  <si>
    <t>056 XEROX</t>
  </si>
  <si>
    <t>057 DIGITAL CAMERA</t>
  </si>
  <si>
    <t>058 PACKARD BELL PC</t>
  </si>
  <si>
    <t>059 SAND BLASTER</t>
  </si>
  <si>
    <t>060 OVEN</t>
  </si>
  <si>
    <t>061 COMPRESSOR</t>
  </si>
  <si>
    <t>062 COMPRESSOR</t>
  </si>
  <si>
    <t>063 MINDON OVEN</t>
  </si>
  <si>
    <t>064 GUILLOTINE</t>
  </si>
  <si>
    <t>065 PIPE BENDER</t>
  </si>
  <si>
    <t>066 PRESSURE WASHER</t>
  </si>
  <si>
    <t>067 Tooling</t>
  </si>
  <si>
    <t>068 Wagner Spraytech</t>
  </si>
  <si>
    <t>069 Telephone System</t>
  </si>
  <si>
    <t>070 CNC Machine</t>
  </si>
  <si>
    <t>071 Geka Steelworker</t>
  </si>
  <si>
    <t>072 Spotwelder</t>
  </si>
  <si>
    <t>073 Makita Grinder</t>
  </si>
  <si>
    <t>074 Welding Torch</t>
  </si>
  <si>
    <t>075 Punching Unit</t>
  </si>
  <si>
    <t>076 Welding Gun</t>
  </si>
  <si>
    <t>077 Makita jigsaw</t>
  </si>
  <si>
    <t>078 Testing Kit</t>
  </si>
  <si>
    <t>079 Machine Mart</t>
  </si>
  <si>
    <t>080 Spraybooth</t>
  </si>
  <si>
    <t>081 Dryer</t>
  </si>
  <si>
    <t>082 Container</t>
  </si>
  <si>
    <t>083 Compressor</t>
  </si>
  <si>
    <t>084 Fork Lift Truck</t>
  </si>
  <si>
    <t>085 Building New Oven</t>
  </si>
  <si>
    <t>086 Flip Saw &amp; Planer</t>
  </si>
  <si>
    <t>087 Gema Optiflex Powder Machine</t>
  </si>
  <si>
    <t>088 MFT 1502 Part P Tester</t>
  </si>
  <si>
    <t>089 Tube Bending Machine</t>
  </si>
  <si>
    <t>090 MC 10/06 Scaffolding</t>
  </si>
  <si>
    <t>091 Pump &amp; Motor Set</t>
  </si>
  <si>
    <t>092 Hose &amp; Wash Gun</t>
  </si>
  <si>
    <t>093 Tooling for Longbow TM32</t>
  </si>
  <si>
    <t>094 Easywrap Polywrap Mailing M/C</t>
  </si>
  <si>
    <t>095 Gas Heater</t>
  </si>
  <si>
    <t>096 Tower &amp; Platforms</t>
  </si>
  <si>
    <t>097 Revaluation</t>
  </si>
  <si>
    <t>098 Grant</t>
  </si>
  <si>
    <t>099 1.8mm GFU Gravity Gun</t>
  </si>
  <si>
    <t>100 Lenar 254 Tractor Model 2008</t>
  </si>
  <si>
    <t>101 Phase Converter</t>
  </si>
  <si>
    <t>102 Plug &amp; Phase Converter</t>
  </si>
  <si>
    <t>103 Makita Drill</t>
  </si>
  <si>
    <t>104 Extractor Fan</t>
  </si>
  <si>
    <t>Asset group 524     Fixtures &amp; fittings (owned)</t>
  </si>
  <si>
    <t>001 BT Inspirataion Telephone System</t>
  </si>
  <si>
    <t>003 Elones Mini Tower Computer</t>
  </si>
  <si>
    <t>004 Hewlett Packard Deskjet Printer</t>
  </si>
  <si>
    <t>005 Office -  F &amp; F Assorted</t>
  </si>
  <si>
    <t>006 Photocopier</t>
  </si>
  <si>
    <t>007 Packard Bell Computer</t>
  </si>
  <si>
    <t>008 Lap top Computer</t>
  </si>
  <si>
    <t>009 Packard PC</t>
  </si>
  <si>
    <t>010 Dell Laptop Computer</t>
  </si>
  <si>
    <t>011 MESH COMPUTERS</t>
  </si>
  <si>
    <t>012 PC SCREEN</t>
  </si>
  <si>
    <t>013 Dell Workstations</t>
  </si>
  <si>
    <t>014 Digital Camera</t>
  </si>
  <si>
    <t>015 IT Equipment</t>
  </si>
  <si>
    <t>016 Mobiles x 6</t>
  </si>
  <si>
    <t>017 Colour Laser Epson Printer</t>
  </si>
  <si>
    <t>018 Office Equipment</t>
  </si>
  <si>
    <t>019 Computer</t>
  </si>
  <si>
    <t>020 Camcorder</t>
  </si>
  <si>
    <t>021 PC World</t>
  </si>
  <si>
    <t>022 Computer</t>
  </si>
  <si>
    <t>023 Camers &amp; SD Card</t>
  </si>
  <si>
    <t>024 Laptop</t>
  </si>
  <si>
    <t>025 Lights for Camera Shoot</t>
  </si>
  <si>
    <t>026 Photocopier</t>
  </si>
  <si>
    <t>027 Kitchen Equipment</t>
  </si>
  <si>
    <t>028 Sat Nav</t>
  </si>
  <si>
    <t>029 Camera</t>
  </si>
  <si>
    <t>030 Vacuum</t>
  </si>
  <si>
    <t>031 Monitor</t>
  </si>
  <si>
    <t>032 Phones</t>
  </si>
  <si>
    <t>033 Label System</t>
  </si>
  <si>
    <t>034 Computer</t>
  </si>
  <si>
    <t>035 Laptop</t>
  </si>
  <si>
    <t>036 Software</t>
  </si>
  <si>
    <t>Asset group 525     Motor vehicles (owned)</t>
  </si>
  <si>
    <t>001 Transit Van - T931 SGR</t>
  </si>
  <si>
    <t>002 Fiesta Van - T983 SGR</t>
  </si>
  <si>
    <t>003 Transit Van - W654 NJR</t>
  </si>
  <si>
    <t>005 TRANSIT VAN  NG03 YPZ</t>
  </si>
  <si>
    <t>007 Ford 350 Hi Top</t>
  </si>
  <si>
    <t>008 Jumbo Van MM05 OUD</t>
  </si>
  <si>
    <t>Land</t>
  </si>
  <si>
    <t>YEAR TO 30 June 2008</t>
  </si>
  <si>
    <t>Debit</t>
  </si>
  <si>
    <t>Credit</t>
  </si>
  <si>
    <t>Carriage</t>
  </si>
  <si>
    <t>Buildings Stage 1</t>
  </si>
  <si>
    <t>Buildings Stage 2</t>
  </si>
  <si>
    <t>Buildings Stage 3</t>
  </si>
  <si>
    <t>Masonery</t>
  </si>
  <si>
    <t>CLS Sanderson Weatherall</t>
  </si>
  <si>
    <t>N/C</t>
  </si>
  <si>
    <t>Name</t>
  </si>
  <si>
    <t>0010</t>
  </si>
  <si>
    <t>Goodwill</t>
  </si>
  <si>
    <t>0011</t>
  </si>
  <si>
    <t>Goodwill Depreciation</t>
  </si>
  <si>
    <t>0012</t>
  </si>
  <si>
    <t>Property - New Factory</t>
  </si>
  <si>
    <t>0013</t>
  </si>
  <si>
    <t>Property - New Factory Depreciation</t>
  </si>
  <si>
    <t>0014</t>
  </si>
  <si>
    <t>Land Purchase</t>
  </si>
  <si>
    <t>0020</t>
  </si>
  <si>
    <t>Plant and Machinery</t>
  </si>
  <si>
    <t>0021</t>
  </si>
  <si>
    <t>Plant/Machinery Depreciation</t>
  </si>
  <si>
    <t>0030</t>
  </si>
  <si>
    <t>Office Equipment</t>
  </si>
  <si>
    <t>0031</t>
  </si>
  <si>
    <t>Office Equipment Depreciation</t>
  </si>
  <si>
    <t>0032</t>
  </si>
  <si>
    <t>Kitchen Equipment</t>
  </si>
  <si>
    <t>0040</t>
  </si>
  <si>
    <t>Tools and Equipment</t>
  </si>
  <si>
    <t>0041</t>
  </si>
  <si>
    <t>Tools/Equipment depreciation</t>
  </si>
  <si>
    <t>0050</t>
  </si>
  <si>
    <t>0051</t>
  </si>
  <si>
    <t>Motor Vehicles Depreciation</t>
  </si>
  <si>
    <t>1001</t>
  </si>
  <si>
    <t>Stock</t>
  </si>
  <si>
    <t>1002</t>
  </si>
  <si>
    <t>Work in Progress</t>
  </si>
  <si>
    <t>1003</t>
  </si>
  <si>
    <t>Finished Goods</t>
  </si>
  <si>
    <t>1100</t>
  </si>
  <si>
    <t>Debtors Control Account</t>
  </si>
  <si>
    <t>1101</t>
  </si>
  <si>
    <t>Sundry Debtors</t>
  </si>
  <si>
    <t>1102</t>
  </si>
  <si>
    <t>Other Debtors</t>
  </si>
  <si>
    <t>1103</t>
  </si>
  <si>
    <t>Prepayments</t>
  </si>
  <si>
    <t>1200</t>
  </si>
  <si>
    <t>Bank Current Account</t>
  </si>
  <si>
    <t>1201</t>
  </si>
  <si>
    <t>Old Current Account</t>
  </si>
  <si>
    <t>1205</t>
  </si>
  <si>
    <t>Treasury Account</t>
  </si>
  <si>
    <t>1206</t>
  </si>
  <si>
    <t>Bonus Saver Account</t>
  </si>
  <si>
    <t>1207</t>
  </si>
  <si>
    <t>S I B A Account</t>
  </si>
  <si>
    <t>1210</t>
  </si>
  <si>
    <t>CASH ACCOUNT</t>
  </si>
  <si>
    <t>1215</t>
  </si>
  <si>
    <t>Business Reserve Account</t>
  </si>
  <si>
    <t>1216</t>
  </si>
  <si>
    <t>Reward Reserve Account</t>
  </si>
  <si>
    <t>1217</t>
  </si>
  <si>
    <t>Capital Reserve Account</t>
  </si>
  <si>
    <t>1218</t>
  </si>
  <si>
    <t>Loan Account</t>
  </si>
  <si>
    <t>1220</t>
  </si>
  <si>
    <t>Building Society Account</t>
  </si>
  <si>
    <t>1230</t>
  </si>
  <si>
    <t>Petty Cash</t>
  </si>
  <si>
    <t>1235</t>
  </si>
  <si>
    <t>Petty Cash Float</t>
  </si>
  <si>
    <t>1240</t>
  </si>
  <si>
    <t>Company Credit Card</t>
  </si>
  <si>
    <t>1250</t>
  </si>
  <si>
    <t>Credit Card Receipts</t>
  </si>
  <si>
    <t>2100</t>
  </si>
  <si>
    <t>Creditors Control Account</t>
  </si>
  <si>
    <t>2101</t>
  </si>
  <si>
    <t>Sundry Creditors</t>
  </si>
  <si>
    <t>2102</t>
  </si>
  <si>
    <t>Other Creditors</t>
  </si>
  <si>
    <t>2109</t>
  </si>
  <si>
    <t>Accruals</t>
  </si>
  <si>
    <t>2200</t>
  </si>
  <si>
    <t>Sales Tax Control Account</t>
  </si>
  <si>
    <t>2201</t>
  </si>
  <si>
    <t>Purchase Tax Control Account</t>
  </si>
  <si>
    <t>2202</t>
  </si>
  <si>
    <t>VAT Liability</t>
  </si>
  <si>
    <t>2210</t>
  </si>
  <si>
    <t>P.A.Y.E.</t>
  </si>
  <si>
    <t>2211</t>
  </si>
  <si>
    <t>National Insurance</t>
  </si>
  <si>
    <t>2220</t>
  </si>
  <si>
    <t>Net Wages</t>
  </si>
  <si>
    <t>2221</t>
  </si>
  <si>
    <t>Bonus</t>
  </si>
  <si>
    <t>2230</t>
  </si>
  <si>
    <t>Pension Fund</t>
  </si>
  <si>
    <t>2300</t>
  </si>
  <si>
    <t>Directors Loan</t>
  </si>
  <si>
    <t>2310</t>
  </si>
  <si>
    <t>Hire Purchase</t>
  </si>
  <si>
    <t>2320</t>
  </si>
  <si>
    <t>Corporation Tax</t>
  </si>
  <si>
    <t>2321</t>
  </si>
  <si>
    <t>Deferred Tax</t>
  </si>
  <si>
    <t>2330</t>
  </si>
  <si>
    <t>Mortgages</t>
  </si>
  <si>
    <t>3000</t>
  </si>
  <si>
    <t>Ordinary Shares</t>
  </si>
  <si>
    <t>3010</t>
  </si>
  <si>
    <t>Preference Shares</t>
  </si>
  <si>
    <t>3100</t>
  </si>
  <si>
    <t>Reserves</t>
  </si>
  <si>
    <t>3101</t>
  </si>
  <si>
    <t>Undistributed Reserves</t>
  </si>
  <si>
    <t>3200</t>
  </si>
  <si>
    <t>Profit and Loss Account</t>
  </si>
  <si>
    <t>4000</t>
  </si>
  <si>
    <t>Ambic Sales</t>
  </si>
  <si>
    <t>4001</t>
  </si>
  <si>
    <t>Stella Sales</t>
  </si>
  <si>
    <t>4009</t>
  </si>
  <si>
    <t>Discounts Allowed</t>
  </si>
  <si>
    <t>4200</t>
  </si>
  <si>
    <t>Sales of Assets</t>
  </si>
  <si>
    <t>4900</t>
  </si>
  <si>
    <t>Miscellaneous Income</t>
  </si>
  <si>
    <t>4903</t>
  </si>
  <si>
    <t>Insurance Claims</t>
  </si>
  <si>
    <t>5000</t>
  </si>
  <si>
    <t>Materials Purchased</t>
  </si>
  <si>
    <t>5001</t>
  </si>
  <si>
    <t>Materials Imported</t>
  </si>
  <si>
    <t>5002</t>
  </si>
  <si>
    <t>Miscellaneous Purchases</t>
  </si>
  <si>
    <t>5003</t>
  </si>
  <si>
    <t>Packaging</t>
  </si>
  <si>
    <t>5004</t>
  </si>
  <si>
    <t>Wood Purchases</t>
  </si>
  <si>
    <t>5005</t>
  </si>
  <si>
    <t>Metal Purchases</t>
  </si>
  <si>
    <t>5006</t>
  </si>
  <si>
    <t>Plumbing Purchases</t>
  </si>
  <si>
    <t>5007</t>
  </si>
  <si>
    <t>Electrical Purchases</t>
  </si>
  <si>
    <t>5008</t>
  </si>
  <si>
    <t>Fasteners Purchases</t>
  </si>
  <si>
    <t>5009</t>
  </si>
  <si>
    <t>Discounts Taken</t>
  </si>
  <si>
    <t>5010</t>
  </si>
  <si>
    <t>Consumable Purchases</t>
  </si>
  <si>
    <t>5011</t>
  </si>
  <si>
    <t>Plastic Purchases</t>
  </si>
  <si>
    <t>5012</t>
  </si>
  <si>
    <t>Paint Purchases</t>
  </si>
  <si>
    <t>5013</t>
  </si>
  <si>
    <t>Adhesives Purchases</t>
  </si>
  <si>
    <t>5014</t>
  </si>
  <si>
    <t>Tool Purchases</t>
  </si>
  <si>
    <t>5015</t>
  </si>
  <si>
    <t>Glass Purchases</t>
  </si>
  <si>
    <t>5016</t>
  </si>
  <si>
    <t>Outside Tradesmen</t>
  </si>
  <si>
    <t>5017</t>
  </si>
  <si>
    <t>PPE-Purchases</t>
  </si>
  <si>
    <t>5018</t>
  </si>
  <si>
    <t>Seating/Trays Purchases</t>
  </si>
  <si>
    <t>5019</t>
  </si>
  <si>
    <t>Toiletries</t>
  </si>
  <si>
    <t>5020</t>
  </si>
  <si>
    <t>Cushion Making</t>
  </si>
  <si>
    <t>5100</t>
  </si>
  <si>
    <t>5101</t>
  </si>
  <si>
    <t>Import Duty</t>
  </si>
  <si>
    <t>5102</t>
  </si>
  <si>
    <t>Transport Insurance</t>
  </si>
  <si>
    <t>5200</t>
  </si>
  <si>
    <t>Opening Stock</t>
  </si>
  <si>
    <t>5201</t>
  </si>
  <si>
    <t>Closing Stock</t>
  </si>
  <si>
    <t>6000</t>
  </si>
  <si>
    <t>Productive Labour</t>
  </si>
  <si>
    <t>6003</t>
  </si>
  <si>
    <t>Agency Staff</t>
  </si>
  <si>
    <t>6100</t>
  </si>
  <si>
    <t>Sales Commissions</t>
  </si>
  <si>
    <t>6200</t>
  </si>
  <si>
    <t>Sales Promotions</t>
  </si>
  <si>
    <t>6201</t>
  </si>
  <si>
    <t>Advertising - Stella</t>
  </si>
  <si>
    <t>6202</t>
  </si>
  <si>
    <t>Gifts and Samples</t>
  </si>
  <si>
    <t>6203</t>
  </si>
  <si>
    <t>Ambic Promotional</t>
  </si>
  <si>
    <t>6204</t>
  </si>
  <si>
    <t>Advertising - Ambic</t>
  </si>
  <si>
    <t>6900</t>
  </si>
  <si>
    <t>Miscellaneous Expenses</t>
  </si>
  <si>
    <t>6901</t>
  </si>
  <si>
    <t>Waste Collections &amp; Skip Hire</t>
  </si>
  <si>
    <t>7000</t>
  </si>
  <si>
    <t>Gross Wages</t>
  </si>
  <si>
    <t>7001</t>
  </si>
  <si>
    <t>Directors Salaries</t>
  </si>
  <si>
    <t>7002</t>
  </si>
  <si>
    <t>Directors NIC</t>
  </si>
  <si>
    <t>7003</t>
  </si>
  <si>
    <t>Staff Salaries</t>
  </si>
  <si>
    <t>7004</t>
  </si>
  <si>
    <t>Wages - Regular (Basic)</t>
  </si>
  <si>
    <t>7005</t>
  </si>
  <si>
    <t>Wages - Overtime 1</t>
  </si>
  <si>
    <t>7006</t>
  </si>
  <si>
    <t>Employers N.I.</t>
  </si>
  <si>
    <t>7007</t>
  </si>
  <si>
    <t>Employers Pensions</t>
  </si>
  <si>
    <t>7008</t>
  </si>
  <si>
    <t>Recruitment Expenses</t>
  </si>
  <si>
    <t>7009</t>
  </si>
  <si>
    <t>Adjustments</t>
  </si>
  <si>
    <t>7010</t>
  </si>
  <si>
    <t>SSP Reclaimed</t>
  </si>
  <si>
    <t>7011</t>
  </si>
  <si>
    <t>SMP Reclaimed</t>
  </si>
  <si>
    <t>7012</t>
  </si>
  <si>
    <t>Wages - Overtime 2</t>
  </si>
  <si>
    <t>7013</t>
  </si>
  <si>
    <t>Wages - Overtime 3</t>
  </si>
  <si>
    <t>7100</t>
  </si>
  <si>
    <t>Rent</t>
  </si>
  <si>
    <t>7102</t>
  </si>
  <si>
    <t>Water Rates</t>
  </si>
  <si>
    <t>7103</t>
  </si>
  <si>
    <t>General Rates</t>
  </si>
  <si>
    <t>7104</t>
  </si>
  <si>
    <t>Premises Insurance</t>
  </si>
  <si>
    <t>7105</t>
  </si>
  <si>
    <t>Do Not use - Vehicle Insurance</t>
  </si>
  <si>
    <t>7200</t>
  </si>
  <si>
    <t>Electricity</t>
  </si>
  <si>
    <t>7201</t>
  </si>
  <si>
    <t>Gas</t>
  </si>
  <si>
    <t>7202</t>
  </si>
  <si>
    <t>Oil</t>
  </si>
  <si>
    <t>7203</t>
  </si>
  <si>
    <t>Other Heating Costs</t>
  </si>
  <si>
    <t>7300</t>
  </si>
  <si>
    <t>Fuel and Oil</t>
  </si>
  <si>
    <t>7301</t>
  </si>
  <si>
    <t>Vehicles - Repairs and Servicing</t>
  </si>
  <si>
    <t>7302</t>
  </si>
  <si>
    <t>Licences - Tax Discs</t>
  </si>
  <si>
    <t>7303</t>
  </si>
  <si>
    <t>Vehicle Insurance</t>
  </si>
  <si>
    <t>7304</t>
  </si>
  <si>
    <t>Miscellaneous Motor Expenses</t>
  </si>
  <si>
    <t>7305</t>
  </si>
  <si>
    <t>Directors Mileage</t>
  </si>
  <si>
    <t>7350</t>
  </si>
  <si>
    <t>Scale Charges</t>
  </si>
  <si>
    <t>7400</t>
  </si>
  <si>
    <t>Travelling</t>
  </si>
  <si>
    <t>7401</t>
  </si>
  <si>
    <t>Car Hire</t>
  </si>
  <si>
    <t>7402</t>
  </si>
  <si>
    <t>Hotels</t>
  </si>
  <si>
    <t>7403</t>
  </si>
  <si>
    <t>U.K. Entertainment</t>
  </si>
  <si>
    <t>7404</t>
  </si>
  <si>
    <t>Overseas Entertainment</t>
  </si>
  <si>
    <t>7405</t>
  </si>
  <si>
    <t>Overseas Travelling</t>
  </si>
  <si>
    <t>7406</t>
  </si>
  <si>
    <t>Subsistence Hotel &amp; Food</t>
  </si>
  <si>
    <t>7407</t>
  </si>
  <si>
    <t>Staff Entertainment</t>
  </si>
  <si>
    <t>7500</t>
  </si>
  <si>
    <t>Printing</t>
  </si>
  <si>
    <t>7501</t>
  </si>
  <si>
    <t>Postage and Carriage</t>
  </si>
  <si>
    <t>7502</t>
  </si>
  <si>
    <t>Telephone - Main Switchboard 0191 389 1888</t>
  </si>
  <si>
    <t>7503</t>
  </si>
  <si>
    <t>Telex/Telegram/Facsimile</t>
  </si>
  <si>
    <t>7504</t>
  </si>
  <si>
    <t>Office Stationery</t>
  </si>
  <si>
    <t>7505</t>
  </si>
  <si>
    <t>Books etc.</t>
  </si>
  <si>
    <t>7506</t>
  </si>
  <si>
    <t>Telephone - SB 0191 389 4300</t>
  </si>
  <si>
    <t>7507</t>
  </si>
  <si>
    <t>Telephone - Fax 0191 389 1999</t>
  </si>
  <si>
    <t>7508</t>
  </si>
  <si>
    <t>Telephone - Internet Services</t>
  </si>
  <si>
    <t>7509</t>
  </si>
  <si>
    <t>Telephone - Mobiles</t>
  </si>
  <si>
    <t>7510</t>
  </si>
  <si>
    <t>Computer Software</t>
  </si>
  <si>
    <t>7511</t>
  </si>
  <si>
    <t>Photocopier Charges</t>
  </si>
  <si>
    <t>7600</t>
  </si>
  <si>
    <t>Legal Fees</t>
  </si>
  <si>
    <t>7601</t>
  </si>
  <si>
    <t>Audit and Accountancy Fees</t>
  </si>
  <si>
    <t>7602</t>
  </si>
  <si>
    <t>Consultancy Fees</t>
  </si>
  <si>
    <t>7603</t>
  </si>
  <si>
    <t>Professional Fees - I T Labour</t>
  </si>
  <si>
    <t>7604</t>
  </si>
  <si>
    <t>I T - Software</t>
  </si>
  <si>
    <t>7605</t>
  </si>
  <si>
    <t>RBS _ Employment Law</t>
  </si>
  <si>
    <t>7606</t>
  </si>
  <si>
    <t>RBS - Health &amp; Safety</t>
  </si>
  <si>
    <t>7607</t>
  </si>
  <si>
    <t>Professional Fees - General</t>
  </si>
  <si>
    <t>7700</t>
  </si>
  <si>
    <t>Equipment Hire</t>
  </si>
  <si>
    <t>7701</t>
  </si>
  <si>
    <t>Office Machine Maintenance</t>
  </si>
  <si>
    <t>7702</t>
  </si>
  <si>
    <t>7703</t>
  </si>
  <si>
    <t>Cylinder Hire - Air Products</t>
  </si>
  <si>
    <t>7704</t>
  </si>
  <si>
    <t>Tool Maintenance</t>
  </si>
  <si>
    <t>7705</t>
  </si>
  <si>
    <t>Gas for Machinery (TGS)</t>
  </si>
  <si>
    <t>7706</t>
  </si>
  <si>
    <t>Plant Machine Maintenance</t>
  </si>
  <si>
    <t>7800</t>
  </si>
  <si>
    <t>Repairs and Renewals</t>
  </si>
  <si>
    <t>7801</t>
  </si>
  <si>
    <t>Cleaning</t>
  </si>
  <si>
    <t>7802</t>
  </si>
  <si>
    <t>Laundry</t>
  </si>
  <si>
    <t>7803</t>
  </si>
  <si>
    <t>Premises Expenses</t>
  </si>
  <si>
    <t>7804</t>
  </si>
  <si>
    <t>New Factory - Services &amp; Expenses</t>
  </si>
  <si>
    <t>7900</t>
  </si>
  <si>
    <t>Bank Interest Paid</t>
  </si>
  <si>
    <t>7901</t>
  </si>
  <si>
    <t>Bank Charges</t>
  </si>
  <si>
    <t>7902</t>
  </si>
  <si>
    <t>Currency Charges</t>
  </si>
  <si>
    <t>7903</t>
  </si>
  <si>
    <t>Loan Interest Paid</t>
  </si>
  <si>
    <t>7904</t>
  </si>
  <si>
    <t>H.P. Interest</t>
  </si>
  <si>
    <t>7905</t>
  </si>
  <si>
    <t>Credit Charges</t>
  </si>
  <si>
    <t>7906</t>
  </si>
  <si>
    <t>Exchange Rate Variance</t>
  </si>
  <si>
    <t>7907</t>
  </si>
  <si>
    <t>Other Interest paid</t>
  </si>
  <si>
    <t>8000</t>
  </si>
  <si>
    <t>8001</t>
  </si>
  <si>
    <t>8002</t>
  </si>
  <si>
    <t>Furniture/Fitting Depreciation</t>
  </si>
  <si>
    <t>8003</t>
  </si>
  <si>
    <t>Vehicle Depreciation</t>
  </si>
  <si>
    <t>8004</t>
  </si>
  <si>
    <t>8100</t>
  </si>
  <si>
    <t>Bad Debt Write Off</t>
  </si>
  <si>
    <t>8102</t>
  </si>
  <si>
    <t>Bad Debt Provision</t>
  </si>
  <si>
    <t>8200</t>
  </si>
  <si>
    <t>Donations</t>
  </si>
  <si>
    <t>8201</t>
  </si>
  <si>
    <t>Subscriptions</t>
  </si>
  <si>
    <t>8202</t>
  </si>
  <si>
    <t>Clothing Costs</t>
  </si>
  <si>
    <t>8203</t>
  </si>
  <si>
    <t>Training Costs</t>
  </si>
  <si>
    <t>8204</t>
  </si>
  <si>
    <t>Use 7104</t>
  </si>
  <si>
    <t>8205</t>
  </si>
  <si>
    <t>Refreshments</t>
  </si>
  <si>
    <t>8206</t>
  </si>
  <si>
    <t>9900</t>
  </si>
  <si>
    <t>Premises Relocation &amp; Removal</t>
  </si>
  <si>
    <t>9998</t>
  </si>
  <si>
    <t>Suspense Account</t>
  </si>
  <si>
    <t>9999</t>
  </si>
  <si>
    <t>Mispostings Account</t>
  </si>
  <si>
    <t>Capital Expenditure re Stella Gill Factory</t>
  </si>
  <si>
    <t>Net</t>
  </si>
  <si>
    <t>vat</t>
  </si>
  <si>
    <t>Gross</t>
  </si>
  <si>
    <t>Paid</t>
  </si>
  <si>
    <t>Due</t>
  </si>
  <si>
    <t>New footpath</t>
  </si>
  <si>
    <t>JV todo Nov-07</t>
  </si>
  <si>
    <t>Fencing</t>
  </si>
  <si>
    <t>from 7804 -32706.87</t>
  </si>
  <si>
    <t>Landscaping</t>
  </si>
  <si>
    <t>2008-2009</t>
  </si>
  <si>
    <t>Misc other</t>
  </si>
  <si>
    <t>balance per Sage</t>
  </si>
  <si>
    <t>diff</t>
  </si>
  <si>
    <t>OrigNL</t>
  </si>
  <si>
    <t>Capital items going thougth DKP Loan</t>
  </si>
  <si>
    <t>chaps 31/05</t>
  </si>
  <si>
    <t>31/05/2007</t>
  </si>
  <si>
    <t>Stamp duty</t>
  </si>
  <si>
    <t>10% deposit</t>
  </si>
  <si>
    <t>Search Fees B macenov</t>
  </si>
  <si>
    <t>£28650 from 0014</t>
  </si>
  <si>
    <t>Legal fees</t>
  </si>
  <si>
    <t>Land registry Fees</t>
  </si>
  <si>
    <t>CLS Building Permit</t>
  </si>
  <si>
    <t>25/05/2006</t>
  </si>
  <si>
    <t>Land &amp; search Fees</t>
  </si>
  <si>
    <t>19/06/2006</t>
  </si>
  <si>
    <t>Stage 2</t>
  </si>
  <si>
    <t>31/08/2006</t>
  </si>
  <si>
    <t>Meetings re Chester-Council</t>
  </si>
  <si>
    <t>12/04/07</t>
  </si>
  <si>
    <t>Proff Fees Land valauation</t>
  </si>
  <si>
    <t>19/04/07</t>
  </si>
  <si>
    <t>Proff Fees Noise assesment</t>
  </si>
  <si>
    <t>27/04/07</t>
  </si>
  <si>
    <t>Bradley Hall Surveyors</t>
  </si>
  <si>
    <t>31/05/07</t>
  </si>
  <si>
    <t>land Purchase Fees B mackenov</t>
  </si>
  <si>
    <t>03/07/07</t>
  </si>
  <si>
    <t>deposit for land BACS</t>
  </si>
  <si>
    <t>NOT TAKEN</t>
  </si>
  <si>
    <t>17/07/07</t>
  </si>
  <si>
    <t>Capital items assumed going thougth P&amp;L This Year</t>
  </si>
  <si>
    <t>Fee No 1</t>
  </si>
  <si>
    <t>25/07/08</t>
  </si>
  <si>
    <t>Fees New factory</t>
  </si>
  <si>
    <t>31/10/08</t>
  </si>
  <si>
    <t>Building Reg Fees</t>
  </si>
  <si>
    <t>07/11/08</t>
  </si>
  <si>
    <t>Planning Application</t>
  </si>
  <si>
    <t>Design Fees</t>
  </si>
  <si>
    <t>Total Posted</t>
  </si>
  <si>
    <t>Additions</t>
  </si>
  <si>
    <t>Build</t>
  </si>
  <si>
    <t>Ref</t>
  </si>
  <si>
    <t>Value</t>
  </si>
  <si>
    <t>OE</t>
  </si>
  <si>
    <t>HP</t>
  </si>
  <si>
    <t>Months</t>
  </si>
  <si>
    <t>Depn</t>
  </si>
  <si>
    <t>Sub Total Plant &amp; Machinery</t>
  </si>
  <si>
    <t>Sub Total Vehicles</t>
  </si>
  <si>
    <t>Total Assets Under HP</t>
  </si>
  <si>
    <t>Sub Total Office equipment</t>
  </si>
  <si>
    <t>Analysis</t>
  </si>
  <si>
    <t>Provision</t>
  </si>
  <si>
    <t>Office Equip / Fixtures &amp; Fittgs</t>
  </si>
  <si>
    <t>Loss</t>
  </si>
  <si>
    <t>Paste 2 BS Recs</t>
  </si>
  <si>
    <t>H/P</t>
  </si>
  <si>
    <t>Net Book Value</t>
  </si>
  <si>
    <t>O001</t>
  </si>
  <si>
    <t>P001</t>
  </si>
  <si>
    <t>P002</t>
  </si>
  <si>
    <t>RV</t>
  </si>
  <si>
    <t>Residual</t>
  </si>
  <si>
    <t>Premesis</t>
  </si>
  <si>
    <t>SL</t>
  </si>
  <si>
    <t>HyperCube 3D Printer+CNC</t>
  </si>
  <si>
    <t>P003</t>
  </si>
  <si>
    <t>Dewalt DWE315KT Multitool</t>
  </si>
  <si>
    <t>0052</t>
  </si>
  <si>
    <t>SP10000</t>
  </si>
  <si>
    <t>P004</t>
  </si>
  <si>
    <t>Assembly Jig Guitar</t>
  </si>
  <si>
    <t>Assembly Jig Piano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</si>
  <si>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</si>
  <si>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</si>
  <si>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</si>
  <si>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</si>
  <si>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</si>
  <si>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</si>
  <si>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</si>
  <si>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</si>
  <si>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</si>
  <si>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CNC Laser Cutter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</si>
</sst>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General;[Red]\-General"/>
    <numFmt numFmtId="165" formatCode="0.00;[Red]\-0.00"/>
    <numFmt numFmtId="166" formatCode="#,##0.00_ ;[Red]\-#,##0.00\ "/>
    <numFmt numFmtId="167" formatCode="#,##0_ ;[Red]\-#,##0\ "/>
    <numFmt numFmtId="168" formatCode="0;[Red]\-0"/>
    <numFmt numFmtId="169" formatCode="d\-mmm\-yy"/>
    <numFmt numFmtId="170" formatCode="mmmm\-yy"/>
    <numFmt numFmtId="171" formatCode="#,##0;\(#,##0\)"/>
    <numFmt numFmtId="172" formatCode="dd/mm/yy;@"/>
  </numFmts>
  <fonts count="55" x14ac:knownFonts="1">
    <font>
      <sz val="10"/>
      <name val="Arial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i/>
      <sz val="10"/>
      <name val="Times New Roman"/>
      <family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i/>
      <sz val="10"/>
      <name val="Arial"/>
      <family val="2"/>
    </font>
    <font>
      <b/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sz val="10"/>
      <name val="Arial"/>
      <family val="2"/>
    </font>
    <font>
      <i/>
      <sz val="10"/>
      <color indexed="10"/>
      <name val="Times New Roman"/>
      <family val="1"/>
    </font>
    <font>
      <sz val="8"/>
      <name val="Arial"/>
      <family val="2"/>
    </font>
    <font>
      <i/>
      <sz val="8"/>
      <color indexed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b/>
      <sz val="8"/>
      <name val="Arial"/>
      <family val="2"/>
    </font>
    <font>
      <sz val="9"/>
      <color indexed="8"/>
      <name val="Trebuchet MS"/>
      <family val="2"/>
    </font>
    <font>
      <b/>
      <sz val="9"/>
      <color indexed="8"/>
      <name val="Trebuchet MS"/>
      <family val="2"/>
    </font>
    <font>
      <b/>
      <u/>
      <sz val="9"/>
      <color indexed="8"/>
      <name val="Trebuchet MS"/>
      <family val="2"/>
    </font>
    <font>
      <sz val="9"/>
      <name val="Trebuchet MS"/>
      <family val="2"/>
    </font>
    <font>
      <sz val="6"/>
      <color indexed="8"/>
      <name val="Trebuchet MS"/>
      <family val="2"/>
    </font>
    <font>
      <sz val="12"/>
      <name val="Times New Roman"/>
      <family val="1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1"/>
      <color indexed="8"/>
      <name val="Calibri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8"/>
      <name val="Times New Roman"/>
      <family val="1"/>
    </font>
    <font>
      <b/>
      <i/>
      <sz val="10"/>
      <color theme="8" tint="-0.249977111117893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CCF8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3" borderId="0" applyNumberFormat="0" applyBorder="0" applyAlignment="0" applyProtection="0"/>
    <xf numFmtId="0" fontId="35" fillId="20" borderId="1" applyNumberFormat="0" applyAlignment="0" applyProtection="0"/>
    <xf numFmtId="0" fontId="36" fillId="21" borderId="2" applyNumberFormat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43" fillId="0" borderId="6" applyNumberFormat="0" applyFill="0" applyAlignment="0" applyProtection="0"/>
    <xf numFmtId="0" fontId="44" fillId="22" borderId="0" applyNumberFormat="0" applyBorder="0" applyAlignment="0" applyProtection="0"/>
    <xf numFmtId="0" fontId="32" fillId="0" borderId="0"/>
    <xf numFmtId="0" fontId="45" fillId="23" borderId="7" applyNumberFormat="0" applyFont="0" applyAlignment="0" applyProtection="0"/>
    <xf numFmtId="0" fontId="46" fillId="20" borderId="8" applyNumberFormat="0" applyAlignment="0" applyProtection="0"/>
    <xf numFmtId="0" fontId="47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</cellStyleXfs>
  <cellXfs count="468">
    <xf numFmtId="0" fontId="0" fillId="0" borderId="0" xfId="0"/>
    <xf numFmtId="166" fontId="1" fillId="0" borderId="0" xfId="0" applyNumberFormat="1" applyFont="1"/>
    <xf numFmtId="166" fontId="3" fillId="0" borderId="10" xfId="0" applyNumberFormat="1" applyFont="1" applyBorder="1"/>
    <xf numFmtId="166" fontId="3" fillId="0" borderId="11" xfId="0" applyNumberFormat="1" applyFont="1" applyBorder="1"/>
    <xf numFmtId="166" fontId="1" fillId="0" borderId="11" xfId="0" applyNumberFormat="1" applyFont="1" applyBorder="1"/>
    <xf numFmtId="166" fontId="1" fillId="0" borderId="10" xfId="0" applyNumberFormat="1" applyFont="1" applyBorder="1"/>
    <xf numFmtId="166" fontId="4" fillId="0" borderId="0" xfId="0" applyNumberFormat="1" applyFont="1"/>
    <xf numFmtId="166" fontId="3" fillId="0" borderId="0" xfId="0" applyNumberFormat="1" applyFont="1"/>
    <xf numFmtId="0" fontId="1" fillId="0" borderId="0" xfId="0" applyFont="1"/>
    <xf numFmtId="166" fontId="2" fillId="0" borderId="0" xfId="0" applyNumberFormat="1" applyFont="1"/>
    <xf numFmtId="166" fontId="5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3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" fontId="4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4" fontId="3" fillId="0" borderId="11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5" fillId="0" borderId="0" xfId="0" applyNumberFormat="1" applyFont="1"/>
    <xf numFmtId="167" fontId="5" fillId="0" borderId="0" xfId="0" applyNumberFormat="1" applyFont="1"/>
    <xf numFmtId="3" fontId="5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24" borderId="10" xfId="0" applyNumberFormat="1" applyFont="1" applyFill="1" applyBorder="1" applyAlignment="1">
      <alignment horizontal="center"/>
    </xf>
    <xf numFmtId="4" fontId="3" fillId="24" borderId="1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24" borderId="0" xfId="0" applyNumberFormat="1" applyFont="1" applyFill="1" applyAlignment="1">
      <alignment horizontal="center"/>
    </xf>
    <xf numFmtId="4" fontId="2" fillId="0" borderId="10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horizontal="left"/>
    </xf>
    <xf numFmtId="4" fontId="1" fillId="24" borderId="17" xfId="0" applyNumberFormat="1" applyFont="1" applyFill="1" applyBorder="1" applyAlignment="1">
      <alignment horizontal="right"/>
    </xf>
    <xf numFmtId="4" fontId="1" fillId="24" borderId="18" xfId="0" applyNumberFormat="1" applyFont="1" applyFill="1" applyBorder="1" applyAlignment="1">
      <alignment horizontal="right"/>
    </xf>
    <xf numFmtId="4" fontId="1" fillId="24" borderId="19" xfId="0" applyNumberFormat="1" applyFont="1" applyFill="1" applyBorder="1" applyAlignment="1">
      <alignment horizontal="right"/>
    </xf>
    <xf numFmtId="4" fontId="1" fillId="24" borderId="12" xfId="0" applyNumberFormat="1" applyFont="1" applyFill="1" applyBorder="1" applyAlignment="1">
      <alignment horizontal="right"/>
    </xf>
    <xf numFmtId="4" fontId="5" fillId="24" borderId="0" xfId="0" applyNumberFormat="1" applyFont="1" applyFill="1" applyAlignment="1">
      <alignment horizontal="right"/>
    </xf>
    <xf numFmtId="4" fontId="5" fillId="24" borderId="13" xfId="0" applyNumberFormat="1" applyFont="1" applyFill="1" applyBorder="1" applyAlignment="1">
      <alignment horizontal="right"/>
    </xf>
    <xf numFmtId="4" fontId="1" fillId="24" borderId="13" xfId="0" applyNumberFormat="1" applyFont="1" applyFill="1" applyBorder="1" applyAlignment="1">
      <alignment horizontal="right"/>
    </xf>
    <xf numFmtId="4" fontId="5" fillId="0" borderId="20" xfId="0" applyNumberFormat="1" applyFont="1" applyBorder="1" applyAlignment="1">
      <alignment horizontal="left"/>
    </xf>
    <xf numFmtId="4" fontId="1" fillId="0" borderId="21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4" fontId="2" fillId="24" borderId="17" xfId="0" applyNumberFormat="1" applyFont="1" applyFill="1" applyBorder="1"/>
    <xf numFmtId="4" fontId="2" fillId="0" borderId="18" xfId="0" applyNumberFormat="1" applyFont="1" applyBorder="1" applyAlignment="1">
      <alignment horizontal="right"/>
    </xf>
    <xf numFmtId="4" fontId="2" fillId="24" borderId="23" xfId="0" applyNumberFormat="1" applyFont="1" applyFill="1" applyBorder="1" applyAlignment="1">
      <alignment horizontal="right"/>
    </xf>
    <xf numFmtId="4" fontId="2" fillId="24" borderId="18" xfId="0" applyNumberFormat="1" applyFont="1" applyFill="1" applyBorder="1" applyAlignment="1">
      <alignment horizontal="right"/>
    </xf>
    <xf numFmtId="4" fontId="2" fillId="24" borderId="24" xfId="0" applyNumberFormat="1" applyFont="1" applyFill="1" applyBorder="1" applyAlignment="1">
      <alignment horizontal="right"/>
    </xf>
    <xf numFmtId="4" fontId="2" fillId="24" borderId="19" xfId="0" applyNumberFormat="1" applyFont="1" applyFill="1" applyBorder="1" applyAlignment="1">
      <alignment horizontal="right"/>
    </xf>
    <xf numFmtId="4" fontId="3" fillId="24" borderId="12" xfId="0" applyNumberFormat="1" applyFont="1" applyFill="1" applyBorder="1"/>
    <xf numFmtId="4" fontId="3" fillId="24" borderId="13" xfId="0" applyNumberFormat="1" applyFont="1" applyFill="1" applyBorder="1" applyAlignment="1">
      <alignment horizontal="center"/>
    </xf>
    <xf numFmtId="4" fontId="1" fillId="0" borderId="12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 applyAlignment="1">
      <alignment horizontal="right"/>
    </xf>
    <xf numFmtId="4" fontId="5" fillId="24" borderId="25" xfId="0" applyNumberFormat="1" applyFont="1" applyFill="1" applyBorder="1"/>
    <xf numFmtId="4" fontId="2" fillId="24" borderId="26" xfId="0" applyNumberFormat="1" applyFont="1" applyFill="1" applyBorder="1" applyAlignment="1">
      <alignment horizontal="right"/>
    </xf>
    <xf numFmtId="4" fontId="5" fillId="24" borderId="26" xfId="0" applyNumberFormat="1" applyFont="1" applyFill="1" applyBorder="1" applyAlignment="1">
      <alignment horizontal="right"/>
    </xf>
    <xf numFmtId="4" fontId="6" fillId="24" borderId="27" xfId="0" applyNumberFormat="1" applyFont="1" applyFill="1" applyBorder="1" applyAlignment="1">
      <alignment horizontal="right"/>
    </xf>
    <xf numFmtId="4" fontId="6" fillId="24" borderId="26" xfId="0" applyNumberFormat="1" applyFont="1" applyFill="1" applyBorder="1" applyAlignment="1">
      <alignment horizontal="right"/>
    </xf>
    <xf numFmtId="4" fontId="6" fillId="24" borderId="28" xfId="0" applyNumberFormat="1" applyFont="1" applyFill="1" applyBorder="1" applyAlignment="1">
      <alignment horizontal="right"/>
    </xf>
    <xf numFmtId="4" fontId="6" fillId="24" borderId="29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166" fontId="2" fillId="24" borderId="17" xfId="0" applyNumberFormat="1" applyFont="1" applyFill="1" applyBorder="1"/>
    <xf numFmtId="166" fontId="2" fillId="24" borderId="18" xfId="0" applyNumberFormat="1" applyFont="1" applyFill="1" applyBorder="1"/>
    <xf numFmtId="166" fontId="1" fillId="0" borderId="13" xfId="0" applyNumberFormat="1" applyFont="1" applyBorder="1"/>
    <xf numFmtId="166" fontId="1" fillId="0" borderId="12" xfId="0" applyNumberFormat="1" applyFont="1" applyBorder="1"/>
    <xf numFmtId="166" fontId="2" fillId="24" borderId="19" xfId="0" applyNumberFormat="1" applyFont="1" applyFill="1" applyBorder="1"/>
    <xf numFmtId="166" fontId="2" fillId="24" borderId="23" xfId="0" applyNumberFormat="1" applyFont="1" applyFill="1" applyBorder="1"/>
    <xf numFmtId="166" fontId="2" fillId="24" borderId="24" xfId="0" applyNumberFormat="1" applyFont="1" applyFill="1" applyBorder="1"/>
    <xf numFmtId="166" fontId="7" fillId="0" borderId="0" xfId="0" applyNumberFormat="1" applyFont="1"/>
    <xf numFmtId="166" fontId="8" fillId="24" borderId="14" xfId="0" applyNumberFormat="1" applyFont="1" applyFill="1" applyBorder="1"/>
    <xf numFmtId="166" fontId="9" fillId="24" borderId="15" xfId="0" applyNumberFormat="1" applyFont="1" applyFill="1" applyBorder="1"/>
    <xf numFmtId="166" fontId="8" fillId="24" borderId="30" xfId="0" applyNumberFormat="1" applyFont="1" applyFill="1" applyBorder="1"/>
    <xf numFmtId="166" fontId="8" fillId="24" borderId="15" xfId="0" applyNumberFormat="1" applyFont="1" applyFill="1" applyBorder="1"/>
    <xf numFmtId="166" fontId="8" fillId="24" borderId="31" xfId="0" applyNumberFormat="1" applyFont="1" applyFill="1" applyBorder="1"/>
    <xf numFmtId="166" fontId="8" fillId="24" borderId="16" xfId="0" applyNumberFormat="1" applyFont="1" applyFill="1" applyBorder="1"/>
    <xf numFmtId="166" fontId="10" fillId="0" borderId="0" xfId="0" applyNumberFormat="1" applyFont="1"/>
    <xf numFmtId="0" fontId="11" fillId="0" borderId="12" xfId="0" applyFont="1" applyBorder="1"/>
    <xf numFmtId="0" fontId="11" fillId="0" borderId="0" xfId="0" applyFont="1"/>
    <xf numFmtId="166" fontId="11" fillId="0" borderId="0" xfId="0" applyNumberFormat="1" applyFont="1"/>
    <xf numFmtId="165" fontId="12" fillId="0" borderId="11" xfId="0" applyNumberFormat="1" applyFont="1" applyBorder="1"/>
    <xf numFmtId="165" fontId="12" fillId="0" borderId="0" xfId="0" applyNumberFormat="1" applyFont="1"/>
    <xf numFmtId="165" fontId="12" fillId="0" borderId="10" xfId="0" applyNumberFormat="1" applyFont="1" applyBorder="1"/>
    <xf numFmtId="166" fontId="10" fillId="0" borderId="13" xfId="0" applyNumberFormat="1" applyFont="1" applyBorder="1"/>
    <xf numFmtId="0" fontId="10" fillId="0" borderId="12" xfId="0" applyFont="1" applyBorder="1"/>
    <xf numFmtId="165" fontId="13" fillId="0" borderId="10" xfId="0" applyNumberFormat="1" applyFont="1" applyBorder="1"/>
    <xf numFmtId="167" fontId="10" fillId="0" borderId="11" xfId="0" applyNumberFormat="1" applyFont="1" applyBorder="1" applyAlignment="1">
      <alignment horizontal="right"/>
    </xf>
    <xf numFmtId="166" fontId="10" fillId="0" borderId="10" xfId="0" applyNumberFormat="1" applyFont="1" applyBorder="1"/>
    <xf numFmtId="166" fontId="10" fillId="0" borderId="11" xfId="0" applyNumberFormat="1" applyFont="1" applyBorder="1"/>
    <xf numFmtId="166" fontId="2" fillId="24" borderId="24" xfId="0" applyNumberFormat="1" applyFont="1" applyFill="1" applyBorder="1" applyAlignment="1">
      <alignment horizontal="right"/>
    </xf>
    <xf numFmtId="4" fontId="5" fillId="0" borderId="0" xfId="0" applyNumberFormat="1" applyFont="1" applyAlignment="1">
      <alignment horizontal="center"/>
    </xf>
    <xf numFmtId="4" fontId="11" fillId="0" borderId="12" xfId="0" applyNumberFormat="1" applyFont="1" applyBorder="1"/>
    <xf numFmtId="4" fontId="11" fillId="0" borderId="0" xfId="0" applyNumberFormat="1" applyFont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10" fillId="0" borderId="0" xfId="0" applyNumberFormat="1" applyFont="1"/>
    <xf numFmtId="4" fontId="10" fillId="0" borderId="12" xfId="0" applyNumberFormat="1" applyFont="1" applyBorder="1"/>
    <xf numFmtId="170" fontId="5" fillId="0" borderId="0" xfId="0" applyNumberFormat="1" applyFont="1" applyAlignment="1">
      <alignment horizontal="right"/>
    </xf>
    <xf numFmtId="164" fontId="3" fillId="24" borderId="0" xfId="0" applyNumberFormat="1" applyFont="1" applyFill="1"/>
    <xf numFmtId="164" fontId="11" fillId="0" borderId="0" xfId="0" applyNumberFormat="1" applyFont="1"/>
    <xf numFmtId="164" fontId="12" fillId="0" borderId="0" xfId="0" applyNumberFormat="1" applyFont="1" applyAlignment="1">
      <alignment horizontal="left"/>
    </xf>
    <xf numFmtId="166" fontId="12" fillId="0" borderId="0" xfId="0" applyNumberFormat="1" applyFont="1"/>
    <xf numFmtId="9" fontId="10" fillId="0" borderId="0" xfId="0" applyNumberFormat="1" applyFont="1" applyAlignment="1">
      <alignment horizontal="left"/>
    </xf>
    <xf numFmtId="0" fontId="10" fillId="0" borderId="0" xfId="0" applyFont="1"/>
    <xf numFmtId="165" fontId="11" fillId="0" borderId="0" xfId="0" applyNumberFormat="1" applyFont="1"/>
    <xf numFmtId="49" fontId="12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4" fontId="2" fillId="24" borderId="17" xfId="0" applyNumberFormat="1" applyFont="1" applyFill="1" applyBorder="1"/>
    <xf numFmtId="164" fontId="2" fillId="24" borderId="18" xfId="0" applyNumberFormat="1" applyFont="1" applyFill="1" applyBorder="1"/>
    <xf numFmtId="165" fontId="2" fillId="24" borderId="18" xfId="0" applyNumberFormat="1" applyFont="1" applyFill="1" applyBorder="1"/>
    <xf numFmtId="164" fontId="3" fillId="24" borderId="12" xfId="0" applyNumberFormat="1" applyFont="1" applyFill="1" applyBorder="1"/>
    <xf numFmtId="164" fontId="11" fillId="0" borderId="12" xfId="0" applyNumberFormat="1" applyFont="1" applyBorder="1"/>
    <xf numFmtId="166" fontId="3" fillId="24" borderId="11" xfId="0" applyNumberFormat="1" applyFont="1" applyFill="1" applyBorder="1"/>
    <xf numFmtId="166" fontId="3" fillId="24" borderId="34" xfId="0" applyNumberFormat="1" applyFont="1" applyFill="1" applyBorder="1"/>
    <xf numFmtId="0" fontId="14" fillId="24" borderId="14" xfId="0" applyFont="1" applyFill="1" applyBorder="1"/>
    <xf numFmtId="165" fontId="12" fillId="24" borderId="31" xfId="0" applyNumberFormat="1" applyFont="1" applyFill="1" applyBorder="1"/>
    <xf numFmtId="166" fontId="15" fillId="24" borderId="15" xfId="0" applyNumberFormat="1" applyFont="1" applyFill="1" applyBorder="1"/>
    <xf numFmtId="166" fontId="15" fillId="24" borderId="31" xfId="0" applyNumberFormat="1" applyFont="1" applyFill="1" applyBorder="1"/>
    <xf numFmtId="166" fontId="15" fillId="24" borderId="16" xfId="0" applyNumberFormat="1" applyFont="1" applyFill="1" applyBorder="1"/>
    <xf numFmtId="166" fontId="3" fillId="24" borderId="11" xfId="0" applyNumberFormat="1" applyFont="1" applyFill="1" applyBorder="1" applyAlignment="1">
      <alignment horizontal="right"/>
    </xf>
    <xf numFmtId="166" fontId="3" fillId="24" borderId="0" xfId="0" applyNumberFormat="1" applyFont="1" applyFill="1" applyAlignment="1">
      <alignment horizontal="right"/>
    </xf>
    <xf numFmtId="166" fontId="3" fillId="24" borderId="10" xfId="0" applyNumberFormat="1" applyFont="1" applyFill="1" applyBorder="1" applyAlignment="1">
      <alignment horizontal="right"/>
    </xf>
    <xf numFmtId="166" fontId="15" fillId="24" borderId="30" xfId="0" applyNumberFormat="1" applyFont="1" applyFill="1" applyBorder="1"/>
    <xf numFmtId="166" fontId="3" fillId="24" borderId="13" xfId="0" applyNumberFormat="1" applyFont="1" applyFill="1" applyBorder="1" applyAlignment="1">
      <alignment horizontal="right"/>
    </xf>
    <xf numFmtId="0" fontId="14" fillId="24" borderId="15" xfId="0" applyFont="1" applyFill="1" applyBorder="1"/>
    <xf numFmtId="166" fontId="3" fillId="24" borderId="11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right"/>
    </xf>
    <xf numFmtId="166" fontId="10" fillId="0" borderId="10" xfId="0" applyNumberFormat="1" applyFont="1" applyBorder="1" applyAlignment="1">
      <alignment horizontal="right"/>
    </xf>
    <xf numFmtId="166" fontId="15" fillId="24" borderId="31" xfId="0" applyNumberFormat="1" applyFont="1" applyFill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3" fillId="24" borderId="0" xfId="0" applyNumberFormat="1" applyFont="1" applyFill="1" applyAlignment="1">
      <alignment horizontal="center"/>
    </xf>
    <xf numFmtId="166" fontId="3" fillId="24" borderId="13" xfId="0" applyNumberFormat="1" applyFont="1" applyFill="1" applyBorder="1" applyAlignment="1">
      <alignment horizontal="center"/>
    </xf>
    <xf numFmtId="15" fontId="3" fillId="24" borderId="34" xfId="0" quotePrefix="1" applyNumberFormat="1" applyFont="1" applyFill="1" applyBorder="1" applyAlignment="1">
      <alignment horizontal="center"/>
    </xf>
    <xf numFmtId="0" fontId="16" fillId="0" borderId="0" xfId="0" applyFont="1"/>
    <xf numFmtId="171" fontId="17" fillId="0" borderId="0" xfId="0" applyNumberFormat="1" applyFont="1"/>
    <xf numFmtId="171" fontId="17" fillId="0" borderId="0" xfId="0" quotePrefix="1" applyNumberFormat="1" applyFont="1"/>
    <xf numFmtId="171" fontId="0" fillId="0" borderId="0" xfId="0" applyNumberFormat="1"/>
    <xf numFmtId="171" fontId="17" fillId="0" borderId="0" xfId="0" applyNumberFormat="1" applyFont="1" applyAlignment="1">
      <alignment horizontal="center"/>
    </xf>
    <xf numFmtId="171" fontId="0" fillId="0" borderId="38" xfId="0" applyNumberFormat="1" applyBorder="1"/>
    <xf numFmtId="0" fontId="17" fillId="0" borderId="0" xfId="0" applyFont="1"/>
    <xf numFmtId="0" fontId="0" fillId="0" borderId="33" xfId="0" applyBorder="1"/>
    <xf numFmtId="2" fontId="0" fillId="0" borderId="33" xfId="0" applyNumberFormat="1" applyBorder="1"/>
    <xf numFmtId="2" fontId="0" fillId="0" borderId="0" xfId="0" applyNumberFormat="1"/>
    <xf numFmtId="2" fontId="0" fillId="25" borderId="0" xfId="0" applyNumberFormat="1" applyFill="1"/>
    <xf numFmtId="0" fontId="17" fillId="26" borderId="35" xfId="0" applyFont="1" applyFill="1" applyBorder="1"/>
    <xf numFmtId="2" fontId="17" fillId="26" borderId="35" xfId="0" applyNumberFormat="1" applyFont="1" applyFill="1" applyBorder="1"/>
    <xf numFmtId="166" fontId="18" fillId="0" borderId="13" xfId="0" applyNumberFormat="1" applyFont="1" applyBorder="1"/>
    <xf numFmtId="2" fontId="19" fillId="0" borderId="0" xfId="0" applyNumberFormat="1" applyFont="1"/>
    <xf numFmtId="2" fontId="21" fillId="0" borderId="0" xfId="0" applyNumberFormat="1" applyFont="1"/>
    <xf numFmtId="0" fontId="27" fillId="0" borderId="0" xfId="0" applyFont="1" applyAlignment="1">
      <alignment horizontal="left" indent="4"/>
    </xf>
    <xf numFmtId="0" fontId="25" fillId="0" borderId="0" xfId="0" applyFont="1" applyAlignment="1">
      <alignment horizontal="left" indent="4"/>
    </xf>
    <xf numFmtId="0" fontId="26" fillId="0" borderId="0" xfId="0" applyFont="1" applyAlignment="1">
      <alignment horizontal="left" indent="4"/>
    </xf>
    <xf numFmtId="0" fontId="28" fillId="0" borderId="33" xfId="0" applyFont="1" applyBorder="1" applyAlignment="1">
      <alignment vertical="top" wrapText="1"/>
    </xf>
    <xf numFmtId="0" fontId="29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0" xfId="0" applyFont="1" applyAlignment="1">
      <alignment horizontal="left" indent="4"/>
    </xf>
    <xf numFmtId="0" fontId="25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0" fillId="0" borderId="0" xfId="0" applyAlignment="1">
      <alignment wrapText="1"/>
    </xf>
    <xf numFmtId="0" fontId="25" fillId="0" borderId="39" xfId="0" applyFont="1" applyBorder="1" applyAlignment="1">
      <alignment vertical="top" wrapText="1"/>
    </xf>
    <xf numFmtId="0" fontId="30" fillId="0" borderId="0" xfId="0" applyFont="1"/>
    <xf numFmtId="2" fontId="1" fillId="0" borderId="0" xfId="0" applyNumberFormat="1" applyFont="1"/>
    <xf numFmtId="2" fontId="2" fillId="24" borderId="23" xfId="0" applyNumberFormat="1" applyFont="1" applyFill="1" applyBorder="1"/>
    <xf numFmtId="2" fontId="3" fillId="24" borderId="11" xfId="0" applyNumberFormat="1" applyFont="1" applyFill="1" applyBorder="1" applyAlignment="1">
      <alignment horizontal="center"/>
    </xf>
    <xf numFmtId="2" fontId="12" fillId="0" borderId="0" xfId="0" applyNumberFormat="1" applyFont="1"/>
    <xf numFmtId="2" fontId="10" fillId="0" borderId="0" xfId="0" applyNumberFormat="1" applyFont="1"/>
    <xf numFmtId="49" fontId="0" fillId="0" borderId="0" xfId="0" applyNumberFormat="1"/>
    <xf numFmtId="0" fontId="0" fillId="0" borderId="0" xfId="0" applyAlignment="1">
      <alignment horizontal="right"/>
    </xf>
    <xf numFmtId="49" fontId="0" fillId="0" borderId="15" xfId="0" applyNumberFormat="1" applyBorder="1"/>
    <xf numFmtId="2" fontId="0" fillId="0" borderId="15" xfId="0" applyNumberFormat="1" applyBorder="1"/>
    <xf numFmtId="0" fontId="31" fillId="0" borderId="40" xfId="0" applyFont="1" applyBorder="1" applyAlignment="1">
      <alignment horizontal="center"/>
    </xf>
    <xf numFmtId="4" fontId="1" fillId="0" borderId="0" xfId="0" quotePrefix="1" applyNumberFormat="1" applyFont="1"/>
    <xf numFmtId="4" fontId="1" fillId="0" borderId="33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20" fillId="0" borderId="11" xfId="0" applyNumberFormat="1" applyFont="1" applyBorder="1"/>
    <xf numFmtId="4" fontId="23" fillId="0" borderId="11" xfId="0" applyNumberFormat="1" applyFont="1" applyBorder="1"/>
    <xf numFmtId="4" fontId="22" fillId="0" borderId="11" xfId="0" applyNumberFormat="1" applyFont="1" applyBorder="1" applyAlignment="1">
      <alignment horizontal="right"/>
    </xf>
    <xf numFmtId="2" fontId="24" fillId="26" borderId="37" xfId="0" applyNumberFormat="1" applyFont="1" applyFill="1" applyBorder="1"/>
    <xf numFmtId="4" fontId="1" fillId="0" borderId="11" xfId="0" applyNumberFormat="1" applyFont="1" applyBorder="1"/>
    <xf numFmtId="4" fontId="1" fillId="0" borderId="10" xfId="0" applyNumberFormat="1" applyFont="1" applyBorder="1"/>
    <xf numFmtId="4" fontId="1" fillId="0" borderId="34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1" fillId="0" borderId="37" xfId="0" applyNumberFormat="1" applyFont="1" applyBorder="1"/>
    <xf numFmtId="0" fontId="50" fillId="0" borderId="0" xfId="37" applyFont="1"/>
    <xf numFmtId="14" fontId="51" fillId="0" borderId="0" xfId="0" applyNumberFormat="1" applyFont="1"/>
    <xf numFmtId="0" fontId="32" fillId="0" borderId="0" xfId="37"/>
    <xf numFmtId="2" fontId="32" fillId="0" borderId="0" xfId="37" applyNumberFormat="1"/>
    <xf numFmtId="0" fontId="32" fillId="0" borderId="41" xfId="37" applyBorder="1"/>
    <xf numFmtId="0" fontId="32" fillId="0" borderId="33" xfId="37" applyBorder="1"/>
    <xf numFmtId="2" fontId="48" fillId="0" borderId="33" xfId="37" applyNumberFormat="1" applyFont="1" applyBorder="1" applyAlignment="1">
      <alignment horizontal="right"/>
    </xf>
    <xf numFmtId="0" fontId="48" fillId="0" borderId="33" xfId="37" applyFont="1" applyBorder="1" applyAlignment="1">
      <alignment horizontal="right"/>
    </xf>
    <xf numFmtId="0" fontId="48" fillId="0" borderId="32" xfId="37" applyFont="1" applyBorder="1" applyAlignment="1">
      <alignment horizontal="right"/>
    </xf>
    <xf numFmtId="0" fontId="32" fillId="27" borderId="11" xfId="37" applyFill="1" applyBorder="1"/>
    <xf numFmtId="0" fontId="32" fillId="27" borderId="0" xfId="37" applyFill="1"/>
    <xf numFmtId="2" fontId="32" fillId="27" borderId="0" xfId="37" applyNumberFormat="1" applyFill="1"/>
    <xf numFmtId="2" fontId="32" fillId="0" borderId="10" xfId="37" applyNumberFormat="1" applyBorder="1"/>
    <xf numFmtId="0" fontId="45" fillId="28" borderId="11" xfId="0" applyFont="1" applyFill="1" applyBorder="1"/>
    <xf numFmtId="0" fontId="32" fillId="28" borderId="0" xfId="37" applyFill="1"/>
    <xf numFmtId="2" fontId="32" fillId="28" borderId="0" xfId="37" applyNumberFormat="1" applyFill="1"/>
    <xf numFmtId="0" fontId="50" fillId="0" borderId="34" xfId="37" applyFont="1" applyBorder="1"/>
    <xf numFmtId="0" fontId="50" fillId="0" borderId="35" xfId="37" applyFont="1" applyBorder="1"/>
    <xf numFmtId="2" fontId="50" fillId="0" borderId="35" xfId="37" applyNumberFormat="1" applyFont="1" applyBorder="1"/>
    <xf numFmtId="2" fontId="50" fillId="0" borderId="37" xfId="37" applyNumberFormat="1" applyFont="1" applyBorder="1"/>
    <xf numFmtId="2" fontId="50" fillId="0" borderId="0" xfId="37" applyNumberFormat="1" applyFont="1"/>
    <xf numFmtId="2" fontId="32" fillId="0" borderId="33" xfId="37" applyNumberFormat="1" applyBorder="1"/>
    <xf numFmtId="2" fontId="32" fillId="0" borderId="32" xfId="37" applyNumberFormat="1" applyBorder="1"/>
    <xf numFmtId="0" fontId="32" fillId="0" borderId="11" xfId="37" applyBorder="1"/>
    <xf numFmtId="0" fontId="50" fillId="0" borderId="11" xfId="37" applyFont="1" applyBorder="1"/>
    <xf numFmtId="2" fontId="50" fillId="0" borderId="10" xfId="37" applyNumberFormat="1" applyFont="1" applyBorder="1"/>
    <xf numFmtId="0" fontId="45" fillId="0" borderId="11" xfId="0" applyFont="1" applyBorder="1"/>
    <xf numFmtId="0" fontId="32" fillId="0" borderId="10" xfId="37" applyBorder="1"/>
    <xf numFmtId="0" fontId="0" fillId="0" borderId="11" xfId="0" applyBorder="1"/>
    <xf numFmtId="0" fontId="0" fillId="0" borderId="10" xfId="0" applyBorder="1"/>
    <xf numFmtId="0" fontId="48" fillId="0" borderId="34" xfId="37" applyFont="1" applyBorder="1"/>
    <xf numFmtId="0" fontId="48" fillId="0" borderId="35" xfId="37" applyFont="1" applyBorder="1"/>
    <xf numFmtId="2" fontId="48" fillId="0" borderId="35" xfId="37" applyNumberFormat="1" applyFont="1" applyBorder="1"/>
    <xf numFmtId="0" fontId="0" fillId="0" borderId="35" xfId="0" applyBorder="1"/>
    <xf numFmtId="0" fontId="0" fillId="0" borderId="37" xfId="0" applyBorder="1"/>
    <xf numFmtId="0" fontId="45" fillId="0" borderId="0" xfId="0" applyFont="1" applyAlignment="1">
      <alignment horizontal="right"/>
    </xf>
    <xf numFmtId="0" fontId="45" fillId="0" borderId="41" xfId="0" quotePrefix="1" applyFont="1" applyBorder="1" applyAlignment="1">
      <alignment horizontal="right"/>
    </xf>
    <xf numFmtId="0" fontId="0" fillId="0" borderId="11" xfId="0" applyBorder="1" applyAlignment="1">
      <alignment horizontal="right"/>
    </xf>
    <xf numFmtId="0" fontId="45" fillId="0" borderId="10" xfId="0" applyFont="1" applyBorder="1"/>
    <xf numFmtId="0" fontId="45" fillId="0" borderId="11" xfId="0" quotePrefix="1" applyFont="1" applyBorder="1" applyAlignment="1">
      <alignment horizontal="right"/>
    </xf>
    <xf numFmtId="2" fontId="32" fillId="0" borderId="10" xfId="37" quotePrefix="1" applyNumberFormat="1" applyBorder="1"/>
    <xf numFmtId="0" fontId="45" fillId="0" borderId="34" xfId="0" applyFont="1" applyBorder="1"/>
    <xf numFmtId="0" fontId="49" fillId="0" borderId="35" xfId="37" applyFont="1" applyBorder="1"/>
    <xf numFmtId="2" fontId="32" fillId="0" borderId="35" xfId="37" applyNumberFormat="1" applyBorder="1"/>
    <xf numFmtId="0" fontId="32" fillId="0" borderId="35" xfId="37" applyBorder="1"/>
    <xf numFmtId="2" fontId="32" fillId="0" borderId="37" xfId="37" quotePrefix="1" applyNumberFormat="1" applyBorder="1"/>
    <xf numFmtId="0" fontId="45" fillId="0" borderId="0" xfId="0" applyFont="1"/>
    <xf numFmtId="2" fontId="45" fillId="0" borderId="0" xfId="0" quotePrefix="1" applyNumberFormat="1" applyFont="1"/>
    <xf numFmtId="14" fontId="0" fillId="0" borderId="0" xfId="0" applyNumberFormat="1"/>
    <xf numFmtId="0" fontId="52" fillId="0" borderId="0" xfId="0" applyFont="1"/>
    <xf numFmtId="2" fontId="52" fillId="0" borderId="0" xfId="0" applyNumberFormat="1" applyFont="1"/>
    <xf numFmtId="4" fontId="22" fillId="0" borderId="0" xfId="0" applyNumberFormat="1" applyFont="1"/>
    <xf numFmtId="17" fontId="10" fillId="0" borderId="0" xfId="0" applyNumberFormat="1" applyFont="1"/>
    <xf numFmtId="4" fontId="53" fillId="29" borderId="35" xfId="0" applyNumberFormat="1" applyFont="1" applyFill="1" applyBorder="1"/>
    <xf numFmtId="4" fontId="14" fillId="0" borderId="10" xfId="0" applyNumberFormat="1" applyFont="1" applyBorder="1" applyAlignment="1">
      <alignment horizontal="right"/>
    </xf>
    <xf numFmtId="4" fontId="14" fillId="0" borderId="0" xfId="0" applyNumberFormat="1" applyFont="1" applyAlignment="1">
      <alignment horizontal="right"/>
    </xf>
    <xf numFmtId="49" fontId="5" fillId="24" borderId="0" xfId="0" applyNumberFormat="1" applyFont="1" applyFill="1" applyAlignment="1">
      <alignment horizontal="right"/>
    </xf>
    <xf numFmtId="164" fontId="10" fillId="0" borderId="12" xfId="0" applyNumberFormat="1" applyFont="1" applyBorder="1"/>
    <xf numFmtId="164" fontId="10" fillId="0" borderId="0" xfId="0" applyNumberFormat="1" applyFont="1"/>
    <xf numFmtId="165" fontId="10" fillId="0" borderId="0" xfId="0" applyNumberFormat="1" applyFont="1"/>
    <xf numFmtId="0" fontId="5" fillId="0" borderId="0" xfId="0" applyFont="1" applyAlignment="1">
      <alignment horizontal="right"/>
    </xf>
    <xf numFmtId="168" fontId="12" fillId="0" borderId="0" xfId="0" applyNumberFormat="1" applyFont="1" applyAlignment="1">
      <alignment horizontal="left"/>
    </xf>
    <xf numFmtId="167" fontId="10" fillId="0" borderId="47" xfId="0" applyNumberFormat="1" applyFont="1" applyBorder="1" applyAlignment="1">
      <alignment horizontal="left"/>
    </xf>
    <xf numFmtId="168" fontId="12" fillId="0" borderId="47" xfId="0" applyNumberFormat="1" applyFont="1" applyBorder="1" applyAlignment="1">
      <alignment horizontal="left"/>
    </xf>
    <xf numFmtId="168" fontId="10" fillId="0" borderId="47" xfId="0" applyNumberFormat="1" applyFont="1" applyBorder="1" applyAlignment="1">
      <alignment horizontal="left"/>
    </xf>
    <xf numFmtId="165" fontId="12" fillId="0" borderId="47" xfId="0" applyNumberFormat="1" applyFont="1" applyBorder="1"/>
    <xf numFmtId="165" fontId="12" fillId="24" borderId="48" xfId="0" applyNumberFormat="1" applyFont="1" applyFill="1" applyBorder="1"/>
    <xf numFmtId="172" fontId="5" fillId="0" borderId="0" xfId="0" applyNumberFormat="1" applyFont="1" applyAlignment="1">
      <alignment horizontal="right"/>
    </xf>
    <xf numFmtId="164" fontId="2" fillId="24" borderId="49" xfId="0" applyNumberFormat="1" applyFont="1" applyFill="1" applyBorder="1"/>
    <xf numFmtId="165" fontId="2" fillId="24" borderId="49" xfId="0" applyNumberFormat="1" applyFont="1" applyFill="1" applyBorder="1"/>
    <xf numFmtId="0" fontId="10" fillId="0" borderId="47" xfId="0" applyFont="1" applyBorder="1"/>
    <xf numFmtId="49" fontId="12" fillId="0" borderId="47" xfId="0" applyNumberFormat="1" applyFont="1" applyBorder="1" applyAlignment="1">
      <alignment horizontal="left"/>
    </xf>
    <xf numFmtId="167" fontId="11" fillId="0" borderId="47" xfId="0" applyNumberFormat="1" applyFont="1" applyBorder="1" applyAlignment="1">
      <alignment horizontal="left"/>
    </xf>
    <xf numFmtId="17" fontId="10" fillId="0" borderId="47" xfId="0" applyNumberFormat="1" applyFont="1" applyBorder="1"/>
    <xf numFmtId="0" fontId="14" fillId="24" borderId="48" xfId="0" applyFont="1" applyFill="1" applyBorder="1"/>
    <xf numFmtId="49" fontId="12" fillId="24" borderId="48" xfId="0" applyNumberFormat="1" applyFont="1" applyFill="1" applyBorder="1" applyAlignment="1">
      <alignment horizontal="left"/>
    </xf>
    <xf numFmtId="164" fontId="3" fillId="24" borderId="47" xfId="0" applyNumberFormat="1" applyFont="1" applyFill="1" applyBorder="1" applyAlignment="1">
      <alignment horizontal="center"/>
    </xf>
    <xf numFmtId="164" fontId="11" fillId="0" borderId="47" xfId="0" applyNumberFormat="1" applyFont="1" applyBorder="1"/>
    <xf numFmtId="169" fontId="12" fillId="0" borderId="47" xfId="0" applyNumberFormat="1" applyFont="1" applyBorder="1" applyAlignment="1">
      <alignment horizontal="left"/>
    </xf>
    <xf numFmtId="164" fontId="10" fillId="0" borderId="47" xfId="0" applyNumberFormat="1" applyFont="1" applyBorder="1"/>
    <xf numFmtId="169" fontId="10" fillId="0" borderId="47" xfId="0" applyNumberFormat="1" applyFont="1" applyBorder="1" applyAlignment="1">
      <alignment horizontal="left"/>
    </xf>
    <xf numFmtId="164" fontId="12" fillId="0" borderId="47" xfId="0" applyNumberFormat="1" applyFont="1" applyBorder="1" applyAlignment="1">
      <alignment horizontal="left"/>
    </xf>
    <xf numFmtId="165" fontId="3" fillId="24" borderId="47" xfId="0" applyNumberFormat="1" applyFont="1" applyFill="1" applyBorder="1" applyAlignment="1">
      <alignment horizontal="center"/>
    </xf>
    <xf numFmtId="49" fontId="10" fillId="0" borderId="47" xfId="0" applyNumberFormat="1" applyFont="1" applyBorder="1" applyAlignment="1">
      <alignment horizontal="left"/>
    </xf>
    <xf numFmtId="0" fontId="11" fillId="0" borderId="47" xfId="0" applyFont="1" applyBorder="1"/>
    <xf numFmtId="164" fontId="1" fillId="24" borderId="42" xfId="0" applyNumberFormat="1" applyFont="1" applyFill="1" applyBorder="1" applyAlignment="1">
      <alignment horizontal="center"/>
    </xf>
    <xf numFmtId="164" fontId="3" fillId="24" borderId="42" xfId="0" applyNumberFormat="1" applyFont="1" applyFill="1" applyBorder="1" applyAlignment="1">
      <alignment horizontal="center"/>
    </xf>
    <xf numFmtId="165" fontId="3" fillId="24" borderId="42" xfId="0" applyNumberFormat="1" applyFont="1" applyFill="1" applyBorder="1" applyAlignment="1">
      <alignment horizontal="center"/>
    </xf>
    <xf numFmtId="166" fontId="11" fillId="0" borderId="47" xfId="0" applyNumberFormat="1" applyFont="1" applyBorder="1"/>
    <xf numFmtId="166" fontId="3" fillId="0" borderId="47" xfId="0" applyNumberFormat="1" applyFont="1" applyBorder="1"/>
    <xf numFmtId="166" fontId="1" fillId="0" borderId="47" xfId="0" applyNumberFormat="1" applyFont="1" applyBorder="1"/>
    <xf numFmtId="166" fontId="9" fillId="24" borderId="48" xfId="0" applyNumberFormat="1" applyFont="1" applyFill="1" applyBorder="1"/>
    <xf numFmtId="166" fontId="7" fillId="24" borderId="48" xfId="0" applyNumberFormat="1" applyFont="1" applyFill="1" applyBorder="1"/>
    <xf numFmtId="4" fontId="1" fillId="24" borderId="46" xfId="0" applyNumberFormat="1" applyFont="1" applyFill="1" applyBorder="1"/>
    <xf numFmtId="4" fontId="3" fillId="24" borderId="35" xfId="0" applyNumberFormat="1" applyFont="1" applyFill="1" applyBorder="1" applyAlignment="1">
      <alignment horizontal="center"/>
    </xf>
    <xf numFmtId="15" fontId="3" fillId="24" borderId="37" xfId="0" applyNumberFormat="1" applyFont="1" applyFill="1" applyBorder="1" applyAlignment="1">
      <alignment horizontal="center"/>
    </xf>
    <xf numFmtId="4" fontId="3" fillId="24" borderId="34" xfId="0" applyNumberFormat="1" applyFont="1" applyFill="1" applyBorder="1" applyAlignment="1">
      <alignment horizontal="center"/>
    </xf>
    <xf numFmtId="169" fontId="3" fillId="24" borderId="35" xfId="0" quotePrefix="1" applyNumberFormat="1" applyFont="1" applyFill="1" applyBorder="1" applyAlignment="1">
      <alignment horizontal="center"/>
    </xf>
    <xf numFmtId="15" fontId="3" fillId="24" borderId="34" xfId="0" applyNumberFormat="1" applyFont="1" applyFill="1" applyBorder="1" applyAlignment="1">
      <alignment horizontal="center"/>
    </xf>
    <xf numFmtId="4" fontId="3" fillId="24" borderId="36" xfId="0" applyNumberFormat="1" applyFont="1" applyFill="1" applyBorder="1" applyAlignment="1">
      <alignment horizontal="center"/>
    </xf>
    <xf numFmtId="164" fontId="1" fillId="24" borderId="14" xfId="0" applyNumberFormat="1" applyFont="1" applyFill="1" applyBorder="1"/>
    <xf numFmtId="164" fontId="1" fillId="24" borderId="15" xfId="0" applyNumberFormat="1" applyFont="1" applyFill="1" applyBorder="1"/>
    <xf numFmtId="164" fontId="1" fillId="24" borderId="48" xfId="0" applyNumberFormat="1" applyFont="1" applyFill="1" applyBorder="1" applyAlignment="1">
      <alignment horizontal="center"/>
    </xf>
    <xf numFmtId="164" fontId="3" fillId="24" borderId="48" xfId="0" applyNumberFormat="1" applyFont="1" applyFill="1" applyBorder="1" applyAlignment="1">
      <alignment horizontal="center"/>
    </xf>
    <xf numFmtId="165" fontId="3" fillId="24" borderId="48" xfId="0" applyNumberFormat="1" applyFont="1" applyFill="1" applyBorder="1" applyAlignment="1">
      <alignment horizontal="center"/>
    </xf>
    <xf numFmtId="15" fontId="3" fillId="24" borderId="30" xfId="0" quotePrefix="1" applyNumberFormat="1" applyFont="1" applyFill="1" applyBorder="1" applyAlignment="1">
      <alignment horizontal="center"/>
    </xf>
    <xf numFmtId="166" fontId="3" fillId="24" borderId="15" xfId="0" applyNumberFormat="1" applyFont="1" applyFill="1" applyBorder="1" applyAlignment="1">
      <alignment horizontal="right"/>
    </xf>
    <xf numFmtId="15" fontId="3" fillId="24" borderId="31" xfId="0" applyNumberFormat="1" applyFont="1" applyFill="1" applyBorder="1" applyAlignment="1">
      <alignment horizontal="right"/>
    </xf>
    <xf numFmtId="166" fontId="3" fillId="24" borderId="30" xfId="0" applyNumberFormat="1" applyFont="1" applyFill="1" applyBorder="1"/>
    <xf numFmtId="15" fontId="3" fillId="24" borderId="15" xfId="0" applyNumberFormat="1" applyFont="1" applyFill="1" applyBorder="1"/>
    <xf numFmtId="166" fontId="3" fillId="24" borderId="15" xfId="0" applyNumberFormat="1" applyFont="1" applyFill="1" applyBorder="1"/>
    <xf numFmtId="15" fontId="3" fillId="24" borderId="15" xfId="0" applyNumberFormat="1" applyFont="1" applyFill="1" applyBorder="1" applyAlignment="1">
      <alignment horizontal="right"/>
    </xf>
    <xf numFmtId="166" fontId="3" fillId="24" borderId="30" xfId="0" applyNumberFormat="1" applyFont="1" applyFill="1" applyBorder="1" applyAlignment="1">
      <alignment horizontal="right"/>
    </xf>
    <xf numFmtId="166" fontId="3" fillId="24" borderId="16" xfId="0" applyNumberFormat="1" applyFont="1" applyFill="1" applyBorder="1" applyAlignment="1">
      <alignment horizontal="right"/>
    </xf>
    <xf numFmtId="15" fontId="3" fillId="24" borderId="15" xfId="0" quotePrefix="1" applyNumberFormat="1" applyFont="1" applyFill="1" applyBorder="1" applyAlignment="1">
      <alignment horizontal="center"/>
    </xf>
    <xf numFmtId="15" fontId="3" fillId="24" borderId="15" xfId="0" quotePrefix="1" applyNumberFormat="1" applyFont="1" applyFill="1" applyBorder="1" applyAlignment="1">
      <alignment horizontal="right"/>
    </xf>
    <xf numFmtId="169" fontId="3" fillId="24" borderId="30" xfId="0" applyNumberFormat="1" applyFont="1" applyFill="1" applyBorder="1" applyAlignment="1">
      <alignment horizontal="right"/>
    </xf>
    <xf numFmtId="169" fontId="3" fillId="24" borderId="15" xfId="0" applyNumberFormat="1" applyFont="1" applyFill="1" applyBorder="1" applyAlignment="1">
      <alignment horizontal="right"/>
    </xf>
    <xf numFmtId="166" fontId="3" fillId="24" borderId="30" xfId="0" applyNumberFormat="1" applyFont="1" applyFill="1" applyBorder="1" applyAlignment="1">
      <alignment horizontal="center"/>
    </xf>
    <xf numFmtId="166" fontId="3" fillId="24" borderId="15" xfId="0" applyNumberFormat="1" applyFont="1" applyFill="1" applyBorder="1" applyAlignment="1">
      <alignment horizontal="center"/>
    </xf>
    <xf numFmtId="166" fontId="3" fillId="24" borderId="16" xfId="0" applyNumberFormat="1" applyFont="1" applyFill="1" applyBorder="1" applyAlignment="1">
      <alignment horizontal="center"/>
    </xf>
    <xf numFmtId="4" fontId="1" fillId="24" borderId="14" xfId="0" applyNumberFormat="1" applyFont="1" applyFill="1" applyBorder="1"/>
    <xf numFmtId="4" fontId="3" fillId="24" borderId="15" xfId="0" applyNumberFormat="1" applyFont="1" applyFill="1" applyBorder="1" applyAlignment="1">
      <alignment horizontal="center"/>
    </xf>
    <xf numFmtId="15" fontId="3" fillId="24" borderId="31" xfId="0" applyNumberFormat="1" applyFont="1" applyFill="1" applyBorder="1" applyAlignment="1">
      <alignment horizontal="center"/>
    </xf>
    <xf numFmtId="4" fontId="3" fillId="24" borderId="30" xfId="0" applyNumberFormat="1" applyFont="1" applyFill="1" applyBorder="1" applyAlignment="1">
      <alignment horizontal="center"/>
    </xf>
    <xf numFmtId="169" fontId="3" fillId="24" borderId="15" xfId="0" quotePrefix="1" applyNumberFormat="1" applyFont="1" applyFill="1" applyBorder="1" applyAlignment="1">
      <alignment horizontal="center"/>
    </xf>
    <xf numFmtId="15" fontId="3" fillId="24" borderId="30" xfId="0" applyNumberFormat="1" applyFont="1" applyFill="1" applyBorder="1" applyAlignment="1">
      <alignment horizontal="center"/>
    </xf>
    <xf numFmtId="4" fontId="3" fillId="24" borderId="16" xfId="0" applyNumberFormat="1" applyFont="1" applyFill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15" fontId="3" fillId="24" borderId="15" xfId="0" applyNumberFormat="1" applyFont="1" applyFill="1" applyBorder="1" applyAlignment="1">
      <alignment horizontal="center"/>
    </xf>
    <xf numFmtId="164" fontId="10" fillId="0" borderId="47" xfId="0" applyNumberFormat="1" applyFont="1" applyBorder="1" applyAlignment="1">
      <alignment horizontal="center"/>
    </xf>
    <xf numFmtId="164" fontId="2" fillId="24" borderId="50" xfId="0" applyNumberFormat="1" applyFont="1" applyFill="1" applyBorder="1"/>
    <xf numFmtId="166" fontId="2" fillId="24" borderId="49" xfId="0" applyNumberFormat="1" applyFont="1" applyFill="1" applyBorder="1"/>
    <xf numFmtId="166" fontId="2" fillId="24" borderId="51" xfId="0" applyNumberFormat="1" applyFont="1" applyFill="1" applyBorder="1"/>
    <xf numFmtId="164" fontId="3" fillId="24" borderId="52" xfId="0" applyNumberFormat="1" applyFont="1" applyFill="1" applyBorder="1"/>
    <xf numFmtId="164" fontId="3" fillId="24" borderId="47" xfId="0" applyNumberFormat="1" applyFont="1" applyFill="1" applyBorder="1"/>
    <xf numFmtId="165" fontId="3" fillId="24" borderId="47" xfId="0" applyNumberFormat="1" applyFont="1" applyFill="1" applyBorder="1"/>
    <xf numFmtId="2" fontId="3" fillId="24" borderId="47" xfId="0" applyNumberFormat="1" applyFont="1" applyFill="1" applyBorder="1" applyAlignment="1">
      <alignment horizontal="center"/>
    </xf>
    <xf numFmtId="166" fontId="3" fillId="24" borderId="47" xfId="0" applyNumberFormat="1" applyFont="1" applyFill="1" applyBorder="1" applyAlignment="1">
      <alignment horizontal="right"/>
    </xf>
    <xf numFmtId="166" fontId="3" fillId="24" borderId="47" xfId="0" applyNumberFormat="1" applyFont="1" applyFill="1" applyBorder="1"/>
    <xf numFmtId="166" fontId="3" fillId="24" borderId="53" xfId="0" applyNumberFormat="1" applyFont="1" applyFill="1" applyBorder="1" applyAlignment="1">
      <alignment horizontal="right"/>
    </xf>
    <xf numFmtId="164" fontId="1" fillId="24" borderId="54" xfId="0" applyNumberFormat="1" applyFont="1" applyFill="1" applyBorder="1"/>
    <xf numFmtId="164" fontId="1" fillId="24" borderId="42" xfId="0" applyNumberFormat="1" applyFont="1" applyFill="1" applyBorder="1"/>
    <xf numFmtId="165" fontId="3" fillId="24" borderId="42" xfId="0" applyNumberFormat="1" applyFont="1" applyFill="1" applyBorder="1"/>
    <xf numFmtId="15" fontId="3" fillId="24" borderId="42" xfId="0" quotePrefix="1" applyNumberFormat="1" applyFont="1" applyFill="1" applyBorder="1" applyAlignment="1">
      <alignment horizontal="center"/>
    </xf>
    <xf numFmtId="166" fontId="3" fillId="24" borderId="42" xfId="0" applyNumberFormat="1" applyFont="1" applyFill="1" applyBorder="1" applyAlignment="1">
      <alignment horizontal="right"/>
    </xf>
    <xf numFmtId="15" fontId="3" fillId="24" borderId="42" xfId="0" applyNumberFormat="1" applyFont="1" applyFill="1" applyBorder="1" applyAlignment="1">
      <alignment horizontal="right"/>
    </xf>
    <xf numFmtId="166" fontId="3" fillId="24" borderId="42" xfId="0" applyNumberFormat="1" applyFont="1" applyFill="1" applyBorder="1"/>
    <xf numFmtId="15" fontId="3" fillId="24" borderId="42" xfId="0" applyNumberFormat="1" applyFont="1" applyFill="1" applyBorder="1"/>
    <xf numFmtId="166" fontId="3" fillId="24" borderId="55" xfId="0" applyNumberFormat="1" applyFont="1" applyFill="1" applyBorder="1" applyAlignment="1">
      <alignment horizontal="right"/>
    </xf>
    <xf numFmtId="164" fontId="11" fillId="0" borderId="52" xfId="0" applyNumberFormat="1" applyFont="1" applyBorder="1"/>
    <xf numFmtId="166" fontId="12" fillId="0" borderId="47" xfId="0" applyNumberFormat="1" applyFont="1" applyBorder="1"/>
    <xf numFmtId="166" fontId="10" fillId="0" borderId="47" xfId="0" applyNumberFormat="1" applyFont="1" applyBorder="1"/>
    <xf numFmtId="166" fontId="10" fillId="0" borderId="47" xfId="0" applyNumberFormat="1" applyFont="1" applyBorder="1" applyAlignment="1">
      <alignment horizontal="right"/>
    </xf>
    <xf numFmtId="0" fontId="10" fillId="0" borderId="53" xfId="0" applyFont="1" applyBorder="1"/>
    <xf numFmtId="2" fontId="11" fillId="0" borderId="47" xfId="0" applyNumberFormat="1" applyFont="1" applyBorder="1"/>
    <xf numFmtId="2" fontId="11" fillId="0" borderId="53" xfId="0" applyNumberFormat="1" applyFont="1" applyBorder="1"/>
    <xf numFmtId="164" fontId="14" fillId="0" borderId="52" xfId="0" applyNumberFormat="1" applyFont="1" applyBorder="1"/>
    <xf numFmtId="0" fontId="16" fillId="0" borderId="47" xfId="0" applyFont="1" applyBorder="1"/>
    <xf numFmtId="164" fontId="14" fillId="0" borderId="47" xfId="0" applyNumberFormat="1" applyFont="1" applyBorder="1" applyAlignment="1">
      <alignment horizontal="left"/>
    </xf>
    <xf numFmtId="168" fontId="14" fillId="0" borderId="47" xfId="0" applyNumberFormat="1" applyFont="1" applyBorder="1" applyAlignment="1">
      <alignment horizontal="left"/>
    </xf>
    <xf numFmtId="166" fontId="14" fillId="0" borderId="47" xfId="0" applyNumberFormat="1" applyFont="1" applyBorder="1"/>
    <xf numFmtId="2" fontId="14" fillId="0" borderId="47" xfId="0" applyNumberFormat="1" applyFont="1" applyBorder="1"/>
    <xf numFmtId="2" fontId="14" fillId="0" borderId="53" xfId="0" applyNumberFormat="1" applyFont="1" applyBorder="1"/>
    <xf numFmtId="2" fontId="12" fillId="0" borderId="47" xfId="0" applyNumberFormat="1" applyFont="1" applyBorder="1"/>
    <xf numFmtId="2" fontId="10" fillId="0" borderId="47" xfId="0" applyNumberFormat="1" applyFont="1" applyBorder="1"/>
    <xf numFmtId="2" fontId="10" fillId="0" borderId="47" xfId="0" applyNumberFormat="1" applyFont="1" applyBorder="1" applyAlignment="1">
      <alignment horizontal="right"/>
    </xf>
    <xf numFmtId="2" fontId="10" fillId="0" borderId="53" xfId="0" applyNumberFormat="1" applyFont="1" applyBorder="1"/>
    <xf numFmtId="166" fontId="16" fillId="0" borderId="47" xfId="0" applyNumberFormat="1" applyFont="1" applyBorder="1"/>
    <xf numFmtId="2" fontId="16" fillId="0" borderId="47" xfId="0" applyNumberFormat="1" applyFont="1" applyBorder="1"/>
    <xf numFmtId="2" fontId="16" fillId="0" borderId="53" xfId="0" applyNumberFormat="1" applyFont="1" applyBorder="1"/>
    <xf numFmtId="164" fontId="11" fillId="0" borderId="56" xfId="0" applyNumberFormat="1" applyFont="1" applyBorder="1"/>
    <xf numFmtId="0" fontId="10" fillId="0" borderId="48" xfId="0" applyFont="1" applyBorder="1"/>
    <xf numFmtId="164" fontId="12" fillId="0" borderId="48" xfId="0" applyNumberFormat="1" applyFont="1" applyBorder="1" applyAlignment="1">
      <alignment horizontal="left"/>
    </xf>
    <xf numFmtId="168" fontId="12" fillId="0" borderId="48" xfId="0" applyNumberFormat="1" applyFont="1" applyBorder="1" applyAlignment="1">
      <alignment horizontal="left"/>
    </xf>
    <xf numFmtId="166" fontId="12" fillId="0" borderId="48" xfId="0" applyNumberFormat="1" applyFont="1" applyBorder="1"/>
    <xf numFmtId="166" fontId="10" fillId="0" borderId="48" xfId="0" applyNumberFormat="1" applyFont="1" applyBorder="1"/>
    <xf numFmtId="9" fontId="10" fillId="0" borderId="48" xfId="0" applyNumberFormat="1" applyFont="1" applyBorder="1" applyAlignment="1">
      <alignment horizontal="left"/>
    </xf>
    <xf numFmtId="166" fontId="10" fillId="0" borderId="48" xfId="0" applyNumberFormat="1" applyFont="1" applyBorder="1" applyAlignment="1">
      <alignment horizontal="right"/>
    </xf>
    <xf numFmtId="0" fontId="10" fillId="0" borderId="57" xfId="0" applyFont="1" applyBorder="1"/>
    <xf numFmtId="0" fontId="14" fillId="24" borderId="52" xfId="0" applyFont="1" applyFill="1" applyBorder="1"/>
    <xf numFmtId="0" fontId="14" fillId="24" borderId="47" xfId="0" applyFont="1" applyFill="1" applyBorder="1"/>
    <xf numFmtId="2" fontId="12" fillId="24" borderId="47" xfId="0" applyNumberFormat="1" applyFont="1" applyFill="1" applyBorder="1" applyAlignment="1">
      <alignment horizontal="left"/>
    </xf>
    <xf numFmtId="165" fontId="12" fillId="24" borderId="47" xfId="0" applyNumberFormat="1" applyFont="1" applyFill="1" applyBorder="1"/>
    <xf numFmtId="166" fontId="15" fillId="24" borderId="47" xfId="0" applyNumberFormat="1" applyFont="1" applyFill="1" applyBorder="1"/>
    <xf numFmtId="4" fontId="1" fillId="24" borderId="41" xfId="0" applyNumberFormat="1" applyFont="1" applyFill="1" applyBorder="1" applyAlignment="1">
      <alignment horizontal="right"/>
    </xf>
    <xf numFmtId="4" fontId="1" fillId="24" borderId="33" xfId="0" applyNumberFormat="1" applyFont="1" applyFill="1" applyBorder="1" applyAlignment="1">
      <alignment horizontal="right"/>
    </xf>
    <xf numFmtId="4" fontId="1" fillId="24" borderId="32" xfId="0" applyNumberFormat="1" applyFont="1" applyFill="1" applyBorder="1" applyAlignment="1">
      <alignment horizontal="right"/>
    </xf>
    <xf numFmtId="4" fontId="16" fillId="24" borderId="34" xfId="0" applyNumberFormat="1" applyFont="1" applyFill="1" applyBorder="1" applyAlignment="1">
      <alignment horizontal="right"/>
    </xf>
    <xf numFmtId="4" fontId="1" fillId="24" borderId="35" xfId="0" applyNumberFormat="1" applyFont="1" applyFill="1" applyBorder="1" applyAlignment="1">
      <alignment horizontal="right"/>
    </xf>
    <xf numFmtId="4" fontId="1" fillId="24" borderId="37" xfId="0" applyNumberFormat="1" applyFont="1" applyFill="1" applyBorder="1" applyAlignment="1">
      <alignment horizontal="right"/>
    </xf>
    <xf numFmtId="166" fontId="18" fillId="0" borderId="0" xfId="0" applyNumberFormat="1" applyFont="1"/>
    <xf numFmtId="172" fontId="5" fillId="0" borderId="0" xfId="0" applyNumberFormat="1" applyFont="1" applyAlignment="1">
      <alignment horizontal="center"/>
    </xf>
    <xf numFmtId="4" fontId="1" fillId="0" borderId="41" xfId="0" applyNumberFormat="1" applyFont="1" applyBorder="1" applyAlignment="1">
      <alignment horizontal="left"/>
    </xf>
    <xf numFmtId="4" fontId="1" fillId="30" borderId="0" xfId="0" applyNumberFormat="1" applyFont="1" applyFill="1" applyAlignment="1">
      <alignment horizontal="right"/>
    </xf>
    <xf numFmtId="4" fontId="1" fillId="30" borderId="21" xfId="0" applyNumberFormat="1" applyFont="1" applyFill="1" applyBorder="1" applyAlignment="1">
      <alignment horizontal="right"/>
    </xf>
    <xf numFmtId="3" fontId="5" fillId="24" borderId="18" xfId="0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" fontId="1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Protection="1">
      <protection locked="0"/>
    </xf>
    <xf numFmtId="14" fontId="12" fillId="0" borderId="47" xfId="0" applyNumberFormat="1" applyFont="1" applyBorder="1" applyAlignment="1">
      <alignment horizontal="left"/>
    </xf>
    <xf numFmtId="14" fontId="11" fillId="0" borderId="47" xfId="0" applyNumberFormat="1" applyFont="1" applyBorder="1" applyAlignment="1">
      <alignment horizontal="left"/>
    </xf>
    <xf numFmtId="165" fontId="3" fillId="24" borderId="15" xfId="0" applyNumberFormat="1" applyFont="1" applyFill="1" applyBorder="1" applyAlignment="1">
      <alignment horizontal="center"/>
    </xf>
    <xf numFmtId="167" fontId="10" fillId="0" borderId="0" xfId="0" applyNumberFormat="1" applyFont="1" applyAlignment="1">
      <alignment horizontal="left"/>
    </xf>
    <xf numFmtId="167" fontId="11" fillId="0" borderId="0" xfId="0" applyNumberFormat="1" applyFont="1" applyAlignment="1">
      <alignment horizontal="left"/>
    </xf>
    <xf numFmtId="165" fontId="12" fillId="24" borderId="15" xfId="0" applyNumberFormat="1" applyFont="1" applyFill="1" applyBorder="1"/>
    <xf numFmtId="168" fontId="10" fillId="0" borderId="0" xfId="0" applyNumberFormat="1" applyFont="1" applyAlignment="1">
      <alignment horizontal="left"/>
    </xf>
    <xf numFmtId="165" fontId="2" fillId="24" borderId="23" xfId="0" applyNumberFormat="1" applyFont="1" applyFill="1" applyBorder="1"/>
    <xf numFmtId="165" fontId="3" fillId="24" borderId="11" xfId="0" applyNumberFormat="1" applyFont="1" applyFill="1" applyBorder="1" applyAlignment="1">
      <alignment horizontal="center"/>
    </xf>
    <xf numFmtId="165" fontId="3" fillId="24" borderId="30" xfId="0" applyNumberFormat="1" applyFont="1" applyFill="1" applyBorder="1" applyAlignment="1">
      <alignment horizontal="center"/>
    </xf>
    <xf numFmtId="166" fontId="11" fillId="0" borderId="11" xfId="0" applyNumberFormat="1" applyFont="1" applyBorder="1"/>
    <xf numFmtId="166" fontId="7" fillId="24" borderId="30" xfId="0" applyNumberFormat="1" applyFont="1" applyFill="1" applyBorder="1"/>
    <xf numFmtId="167" fontId="11" fillId="0" borderId="47" xfId="0" applyNumberFormat="1" applyFont="1" applyBorder="1"/>
    <xf numFmtId="0" fontId="11" fillId="0" borderId="11" xfId="0" applyFont="1" applyBorder="1"/>
    <xf numFmtId="166" fontId="9" fillId="24" borderId="30" xfId="0" applyNumberFormat="1" applyFont="1" applyFill="1" applyBorder="1"/>
    <xf numFmtId="2" fontId="11" fillId="0" borderId="11" xfId="0" applyNumberFormat="1" applyFont="1" applyBorder="1"/>
    <xf numFmtId="2" fontId="12" fillId="0" borderId="11" xfId="0" applyNumberFormat="1" applyFont="1" applyBorder="1"/>
    <xf numFmtId="166" fontId="12" fillId="0" borderId="11" xfId="0" applyNumberFormat="1" applyFont="1" applyBorder="1"/>
    <xf numFmtId="49" fontId="11" fillId="24" borderId="15" xfId="0" applyNumberFormat="1" applyFont="1" applyFill="1" applyBorder="1" applyAlignment="1">
      <alignment horizontal="left"/>
    </xf>
    <xf numFmtId="4" fontId="11" fillId="31" borderId="12" xfId="0" applyNumberFormat="1" applyFont="1" applyFill="1" applyBorder="1"/>
    <xf numFmtId="4" fontId="11" fillId="31" borderId="0" xfId="0" applyNumberFormat="1" applyFont="1" applyFill="1" applyAlignment="1">
      <alignment horizontal="right"/>
    </xf>
    <xf numFmtId="4" fontId="11" fillId="31" borderId="11" xfId="0" applyNumberFormat="1" applyFont="1" applyFill="1" applyBorder="1" applyAlignment="1">
      <alignment horizontal="right"/>
    </xf>
    <xf numFmtId="4" fontId="11" fillId="31" borderId="10" xfId="0" applyNumberFormat="1" applyFont="1" applyFill="1" applyBorder="1" applyAlignment="1">
      <alignment horizontal="right"/>
    </xf>
    <xf numFmtId="4" fontId="11" fillId="31" borderId="13" xfId="0" applyNumberFormat="1" applyFont="1" applyFill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6" fontId="3" fillId="24" borderId="0" xfId="0" applyNumberFormat="1" applyFont="1" applyFill="1"/>
    <xf numFmtId="167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166" fontId="54" fillId="0" borderId="0" xfId="0" applyNumberFormat="1" applyFont="1"/>
    <xf numFmtId="166" fontId="54" fillId="0" borderId="10" xfId="0" applyNumberFormat="1" applyFont="1" applyBorder="1" applyAlignment="1">
      <alignment horizontal="right"/>
    </xf>
    <xf numFmtId="166" fontId="54" fillId="0" borderId="10" xfId="0" applyNumberFormat="1" applyFont="1" applyBorder="1"/>
    <xf numFmtId="2" fontId="15" fillId="24" borderId="30" xfId="0" applyNumberFormat="1" applyFont="1" applyFill="1" applyBorder="1"/>
    <xf numFmtId="166" fontId="2" fillId="24" borderId="19" xfId="0" applyNumberFormat="1" applyFont="1" applyFill="1" applyBorder="1" applyAlignment="1">
      <alignment horizontal="right"/>
    </xf>
    <xf numFmtId="166" fontId="3" fillId="24" borderId="12" xfId="0" applyNumberFormat="1" applyFont="1" applyFill="1" applyBorder="1" applyAlignment="1">
      <alignment horizontal="right"/>
    </xf>
    <xf numFmtId="15" fontId="3" fillId="24" borderId="14" xfId="0" applyNumberFormat="1" applyFont="1" applyFill="1" applyBorder="1"/>
    <xf numFmtId="15" fontId="3" fillId="24" borderId="16" xfId="0" applyNumberFormat="1" applyFont="1" applyFill="1" applyBorder="1" applyAlignment="1">
      <alignment horizontal="right"/>
    </xf>
    <xf numFmtId="166" fontId="10" fillId="0" borderId="12" xfId="0" applyNumberFormat="1" applyFont="1" applyBorder="1"/>
    <xf numFmtId="166" fontId="54" fillId="0" borderId="13" xfId="0" applyNumberFormat="1" applyFont="1" applyBorder="1"/>
    <xf numFmtId="165" fontId="11" fillId="0" borderId="12" xfId="0" applyNumberFormat="1" applyFont="1" applyBorder="1"/>
    <xf numFmtId="166" fontId="15" fillId="24" borderId="14" xfId="0" applyNumberFormat="1" applyFont="1" applyFill="1" applyBorder="1"/>
    <xf numFmtId="166" fontId="15" fillId="24" borderId="16" xfId="0" applyNumberFormat="1" applyFont="1" applyFill="1" applyBorder="1" applyAlignment="1">
      <alignment horizontal="right"/>
    </xf>
    <xf numFmtId="166" fontId="2" fillId="24" borderId="45" xfId="0" applyNumberFormat="1" applyFont="1" applyFill="1" applyBorder="1"/>
    <xf numFmtId="4" fontId="3" fillId="24" borderId="43" xfId="0" applyNumberFormat="1" applyFont="1" applyFill="1" applyBorder="1" applyAlignment="1">
      <alignment horizontal="center"/>
    </xf>
    <xf numFmtId="4" fontId="3" fillId="24" borderId="44" xfId="0" applyNumberFormat="1" applyFont="1" applyFill="1" applyBorder="1" applyAlignment="1">
      <alignment horizontal="center"/>
    </xf>
    <xf numFmtId="167" fontId="10" fillId="0" borderId="43" xfId="0" applyNumberFormat="1" applyFont="1" applyBorder="1" applyAlignment="1">
      <alignment horizontal="center"/>
    </xf>
    <xf numFmtId="9" fontId="10" fillId="0" borderId="43" xfId="0" applyNumberFormat="1" applyFont="1" applyBorder="1" applyAlignment="1">
      <alignment horizontal="center"/>
    </xf>
    <xf numFmtId="166" fontId="10" fillId="0" borderId="43" xfId="0" applyNumberFormat="1" applyFont="1" applyBorder="1" applyAlignment="1">
      <alignment horizontal="center"/>
    </xf>
    <xf numFmtId="166" fontId="15" fillId="24" borderId="44" xfId="0" applyNumberFormat="1" applyFont="1" applyFill="1" applyBorder="1"/>
    <xf numFmtId="14" fontId="1" fillId="0" borderId="0" xfId="0" applyNumberFormat="1" applyFont="1"/>
    <xf numFmtId="166" fontId="1" fillId="0" borderId="0" xfId="0" applyNumberFormat="1" applyFont="1" applyAlignment="1">
      <alignment horizontal="center"/>
    </xf>
    <xf numFmtId="164" fontId="11" fillId="0" borderId="47" xfId="0" quotePrefix="1" applyNumberFormat="1" applyFont="1" applyBorder="1"/>
    <xf numFmtId="166" fontId="10" fillId="0" borderId="18" xfId="0" applyNumberFormat="1" applyFont="1" applyBorder="1"/>
    <xf numFmtId="167" fontId="10" fillId="0" borderId="49" xfId="0" applyNumberFormat="1" applyFont="1" applyBorder="1" applyAlignment="1">
      <alignment horizontal="left"/>
    </xf>
    <xf numFmtId="164" fontId="3" fillId="24" borderId="17" xfId="0" applyNumberFormat="1" applyFont="1" applyFill="1" applyBorder="1"/>
    <xf numFmtId="164" fontId="3" fillId="24" borderId="18" xfId="0" applyNumberFormat="1" applyFont="1" applyFill="1" applyBorder="1"/>
    <xf numFmtId="164" fontId="3" fillId="24" borderId="49" xfId="0" applyNumberFormat="1" applyFont="1" applyFill="1" applyBorder="1" applyAlignment="1">
      <alignment horizontal="center"/>
    </xf>
    <xf numFmtId="165" fontId="3" fillId="24" borderId="49" xfId="0" applyNumberFormat="1" applyFont="1" applyFill="1" applyBorder="1" applyAlignment="1">
      <alignment horizontal="center"/>
    </xf>
    <xf numFmtId="165" fontId="3" fillId="24" borderId="18" xfId="0" applyNumberFormat="1" applyFont="1" applyFill="1" applyBorder="1" applyAlignment="1">
      <alignment horizontal="center"/>
    </xf>
    <xf numFmtId="166" fontId="3" fillId="24" borderId="18" xfId="0" applyNumberFormat="1" applyFont="1" applyFill="1" applyBorder="1" applyAlignment="1">
      <alignment horizontal="center"/>
    </xf>
    <xf numFmtId="166" fontId="3" fillId="24" borderId="18" xfId="0" applyNumberFormat="1" applyFont="1" applyFill="1" applyBorder="1" applyAlignment="1">
      <alignment horizontal="right"/>
    </xf>
    <xf numFmtId="166" fontId="3" fillId="24" borderId="24" xfId="0" applyNumberFormat="1" applyFont="1" applyFill="1" applyBorder="1" applyAlignment="1">
      <alignment horizontal="right"/>
    </xf>
    <xf numFmtId="166" fontId="3" fillId="24" borderId="23" xfId="0" applyNumberFormat="1" applyFont="1" applyFill="1" applyBorder="1"/>
    <xf numFmtId="166" fontId="3" fillId="24" borderId="23" xfId="0" applyNumberFormat="1" applyFont="1" applyFill="1" applyBorder="1" applyAlignment="1">
      <alignment horizontal="right"/>
    </xf>
    <xf numFmtId="166" fontId="3" fillId="24" borderId="19" xfId="0" applyNumberFormat="1" applyFont="1" applyFill="1" applyBorder="1" applyAlignment="1">
      <alignment horizontal="right"/>
    </xf>
    <xf numFmtId="2" fontId="21" fillId="32" borderId="0" xfId="0" applyNumberFormat="1" applyFont="1" applyFill="1"/>
    <xf numFmtId="4" fontId="22" fillId="32" borderId="0" xfId="0" applyNumberFormat="1" applyFont="1" applyFill="1" applyAlignment="1">
      <alignment horizontal="right"/>
    </xf>
    <xf numFmtId="4" fontId="2" fillId="24" borderId="23" xfId="0" applyNumberFormat="1" applyFont="1" applyFill="1" applyBorder="1" applyAlignment="1">
      <alignment horizontal="center"/>
    </xf>
    <xf numFmtId="4" fontId="2" fillId="24" borderId="18" xfId="0" applyNumberFormat="1" applyFont="1" applyFill="1" applyBorder="1" applyAlignment="1">
      <alignment horizontal="center"/>
    </xf>
    <xf numFmtId="4" fontId="2" fillId="24" borderId="24" xfId="0" applyNumberFormat="1" applyFont="1" applyFill="1" applyBorder="1" applyAlignment="1">
      <alignment horizontal="center"/>
    </xf>
    <xf numFmtId="166" fontId="2" fillId="24" borderId="23" xfId="0" applyNumberFormat="1" applyFont="1" applyFill="1" applyBorder="1" applyAlignment="1">
      <alignment horizontal="center"/>
    </xf>
    <xf numFmtId="166" fontId="2" fillId="24" borderId="24" xfId="0" applyNumberFormat="1" applyFont="1" applyFill="1" applyBorder="1" applyAlignment="1">
      <alignment horizontal="center"/>
    </xf>
    <xf numFmtId="166" fontId="2" fillId="24" borderId="18" xfId="0" applyNumberFormat="1" applyFont="1" applyFill="1" applyBorder="1" applyAlignment="1">
      <alignment horizontal="center"/>
    </xf>
    <xf numFmtId="166" fontId="2" fillId="24" borderId="49" xfId="0" applyNumberFormat="1" applyFont="1" applyFill="1" applyBorder="1" applyAlignment="1">
      <alignment horizontal="center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33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0" xfId="0" applyFont="1" applyAlignment="1">
      <alignment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FECC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pageSetUpPr fitToPage="1"/>
  </sheetPr>
  <dimension ref="A2:K52"/>
  <sheetViews>
    <sheetView showGridLines="0" workbookViewId="0">
      <selection activeCell="L20" sqref="L20"/>
    </sheetView>
  </sheetViews>
  <sheetFormatPr defaultRowHeight="12.75" x14ac:dyDescent="0.2"/>
  <cols>
    <col min="1" max="1" width="6.5703125" style="174" customWidth="1"/>
    <col min="5" max="5" width="10" customWidth="1"/>
    <col min="6" max="6" width="0" hidden="1" customWidth="1"/>
    <col min="7" max="7" width="11" hidden="1" customWidth="1"/>
    <col min="8" max="8" width="11.140625" customWidth="1"/>
    <col min="9" max="9" width="9.85546875" style="147" customWidth="1"/>
    <col min="10" max="10" width="18.5703125" customWidth="1"/>
    <col min="11" max="11" width="10" customWidth="1"/>
  </cols>
  <sheetData>
    <row r="2" spans="2:11" ht="15" x14ac:dyDescent="0.25">
      <c r="B2" s="190" t="s">
        <v>637</v>
      </c>
      <c r="C2" s="190"/>
      <c r="D2" s="190"/>
      <c r="E2" s="190"/>
      <c r="K2" s="191">
        <v>39798</v>
      </c>
    </row>
    <row r="3" spans="2:11" ht="15" x14ac:dyDescent="0.25">
      <c r="F3" s="192"/>
      <c r="G3" s="192"/>
      <c r="H3" s="192"/>
      <c r="I3" s="193"/>
      <c r="J3" s="192"/>
      <c r="K3" s="192"/>
    </row>
    <row r="4" spans="2:11" ht="15" x14ac:dyDescent="0.25">
      <c r="B4" s="194"/>
      <c r="C4" s="195"/>
      <c r="D4" s="195"/>
      <c r="E4" s="196" t="s">
        <v>638</v>
      </c>
      <c r="F4" s="197" t="s">
        <v>639</v>
      </c>
      <c r="G4" s="197" t="s">
        <v>640</v>
      </c>
      <c r="H4" s="197"/>
      <c r="I4" s="196" t="s">
        <v>641</v>
      </c>
      <c r="J4" s="197"/>
      <c r="K4" s="198" t="s">
        <v>642</v>
      </c>
    </row>
    <row r="5" spans="2:11" ht="14.25" customHeight="1" x14ac:dyDescent="0.25">
      <c r="B5" s="199" t="s">
        <v>643</v>
      </c>
      <c r="C5" s="200"/>
      <c r="D5" s="200"/>
      <c r="E5" s="201">
        <v>4500</v>
      </c>
      <c r="F5" s="201">
        <v>787.5</v>
      </c>
      <c r="G5" s="201">
        <v>5287.5</v>
      </c>
      <c r="H5" s="201"/>
      <c r="I5" s="201">
        <v>4500</v>
      </c>
      <c r="J5" s="201" t="s">
        <v>644</v>
      </c>
      <c r="K5" s="202"/>
    </row>
    <row r="6" spans="2:11" ht="14.25" customHeight="1" x14ac:dyDescent="0.25">
      <c r="B6" s="199" t="s">
        <v>645</v>
      </c>
      <c r="C6" s="200"/>
      <c r="D6" s="200"/>
      <c r="E6" s="201">
        <v>28206.87</v>
      </c>
      <c r="F6" s="201">
        <v>4936.2</v>
      </c>
      <c r="G6" s="201">
        <v>33143.07</v>
      </c>
      <c r="H6" s="201"/>
      <c r="I6" s="201">
        <v>28206.87</v>
      </c>
      <c r="J6" s="201" t="s">
        <v>646</v>
      </c>
      <c r="K6" s="202"/>
    </row>
    <row r="7" spans="2:11" ht="15" x14ac:dyDescent="0.25">
      <c r="B7" s="203" t="s">
        <v>647</v>
      </c>
      <c r="C7" s="204"/>
      <c r="D7" s="204"/>
      <c r="E7" s="205">
        <v>1192</v>
      </c>
      <c r="F7" s="204"/>
      <c r="G7" s="204"/>
      <c r="H7" s="204"/>
      <c r="I7" s="205">
        <v>1192</v>
      </c>
      <c r="J7" s="205"/>
      <c r="K7" s="202"/>
    </row>
    <row r="8" spans="2:11" ht="15" x14ac:dyDescent="0.25">
      <c r="B8" s="206" t="s">
        <v>242</v>
      </c>
      <c r="C8" s="207"/>
      <c r="D8" s="207"/>
      <c r="E8" s="208">
        <v>316070.21000000002</v>
      </c>
      <c r="F8" s="208">
        <v>311.5</v>
      </c>
      <c r="G8" s="208">
        <v>316381.71000000002</v>
      </c>
      <c r="H8" s="208"/>
      <c r="I8" s="208">
        <v>33898.870000000003</v>
      </c>
      <c r="J8" s="208"/>
      <c r="K8" s="209"/>
    </row>
    <row r="9" spans="2:11" ht="15" x14ac:dyDescent="0.25">
      <c r="B9" s="190"/>
      <c r="C9" s="190"/>
      <c r="D9" s="190"/>
      <c r="E9" s="210"/>
      <c r="F9" s="210"/>
      <c r="G9" s="210"/>
      <c r="H9" s="210"/>
      <c r="I9" s="210"/>
      <c r="J9" s="210"/>
      <c r="K9" s="210"/>
    </row>
    <row r="10" spans="2:11" ht="15" x14ac:dyDescent="0.25">
      <c r="B10" s="192" t="s">
        <v>648</v>
      </c>
      <c r="C10" s="192"/>
      <c r="D10" s="192"/>
      <c r="E10" s="192"/>
      <c r="F10" s="193"/>
      <c r="G10" s="193"/>
      <c r="H10" s="193"/>
      <c r="I10" s="193"/>
      <c r="J10" s="193"/>
      <c r="K10" s="193"/>
    </row>
    <row r="11" spans="2:11" ht="15" x14ac:dyDescent="0.25">
      <c r="B11" s="194" t="s">
        <v>247</v>
      </c>
      <c r="C11" s="195"/>
      <c r="D11" s="195"/>
      <c r="E11" s="211">
        <v>32094</v>
      </c>
      <c r="F11" s="211">
        <v>5616.45</v>
      </c>
      <c r="G11" s="211">
        <v>37710.449999999997</v>
      </c>
      <c r="H11" s="211"/>
      <c r="I11" s="211">
        <v>30489.3</v>
      </c>
      <c r="J11" s="211"/>
      <c r="K11" s="212"/>
    </row>
    <row r="12" spans="2:11" ht="15" x14ac:dyDescent="0.25">
      <c r="B12" s="213" t="s">
        <v>248</v>
      </c>
      <c r="C12" s="192"/>
      <c r="D12" s="192"/>
      <c r="E12" s="193">
        <v>262972</v>
      </c>
      <c r="F12" s="193">
        <v>46020.1</v>
      </c>
      <c r="G12" s="193">
        <v>308992.09999999998</v>
      </c>
      <c r="H12" s="193"/>
      <c r="I12" s="193">
        <v>249823.4</v>
      </c>
      <c r="J12" s="193"/>
      <c r="K12" s="202"/>
    </row>
    <row r="13" spans="2:11" ht="15" x14ac:dyDescent="0.25">
      <c r="B13" s="213" t="s">
        <v>249</v>
      </c>
      <c r="C13" s="192"/>
      <c r="D13" s="192"/>
      <c r="E13" s="193">
        <v>50211.4</v>
      </c>
      <c r="F13" s="193">
        <v>8786.9950000000026</v>
      </c>
      <c r="G13" s="193">
        <v>58998.395000000026</v>
      </c>
      <c r="H13" s="193"/>
      <c r="I13" s="193">
        <v>47700.83</v>
      </c>
      <c r="J13" s="193"/>
      <c r="K13" s="202"/>
    </row>
    <row r="14" spans="2:11" ht="15" x14ac:dyDescent="0.25">
      <c r="B14" s="214" t="s">
        <v>34</v>
      </c>
      <c r="C14" s="190"/>
      <c r="D14" s="190"/>
      <c r="E14" s="210">
        <v>345277.4</v>
      </c>
      <c r="F14" s="210">
        <v>60423.544999999998</v>
      </c>
      <c r="G14" s="210">
        <v>405700.94500000001</v>
      </c>
      <c r="H14" s="210"/>
      <c r="I14" s="210">
        <v>328013.53000000003</v>
      </c>
      <c r="J14" s="210"/>
      <c r="K14" s="215">
        <v>17263.87</v>
      </c>
    </row>
    <row r="15" spans="2:11" ht="15" x14ac:dyDescent="0.25">
      <c r="B15" s="213"/>
      <c r="C15" s="192"/>
      <c r="D15" s="192"/>
      <c r="E15" s="192"/>
      <c r="F15" s="193"/>
      <c r="G15" s="193"/>
      <c r="H15" s="193"/>
      <c r="I15" s="193"/>
      <c r="J15" s="193"/>
      <c r="K15" s="202"/>
    </row>
    <row r="16" spans="2:11" ht="15" x14ac:dyDescent="0.25">
      <c r="B16" s="216"/>
      <c r="C16" s="192"/>
      <c r="D16" s="192"/>
      <c r="E16" s="193"/>
      <c r="F16" s="192"/>
      <c r="G16" s="192"/>
      <c r="H16" s="192"/>
      <c r="I16" s="193"/>
      <c r="J16" s="192"/>
      <c r="K16" s="217"/>
    </row>
    <row r="17" spans="1:11" ht="15" x14ac:dyDescent="0.25">
      <c r="B17" s="216" t="s">
        <v>250</v>
      </c>
      <c r="C17" s="192"/>
      <c r="D17" s="192"/>
      <c r="E17" s="193">
        <v>1060</v>
      </c>
      <c r="F17" s="192"/>
      <c r="G17" s="192"/>
      <c r="H17" s="192"/>
      <c r="I17" s="193">
        <v>1060</v>
      </c>
      <c r="J17" s="192"/>
      <c r="K17" s="217"/>
    </row>
    <row r="18" spans="1:11" ht="15" x14ac:dyDescent="0.25">
      <c r="B18" s="216" t="s">
        <v>251</v>
      </c>
      <c r="C18" s="192"/>
      <c r="D18" s="192"/>
      <c r="E18" s="193">
        <v>50</v>
      </c>
      <c r="F18" s="192"/>
      <c r="G18" s="192"/>
      <c r="H18" s="192"/>
      <c r="I18" s="193">
        <v>50</v>
      </c>
      <c r="J18" s="192"/>
      <c r="K18" s="217"/>
    </row>
    <row r="19" spans="1:11" x14ac:dyDescent="0.2">
      <c r="B19" s="218"/>
      <c r="K19" s="219"/>
    </row>
    <row r="20" spans="1:11" ht="15" x14ac:dyDescent="0.25">
      <c r="B20" s="220" t="s">
        <v>649</v>
      </c>
      <c r="C20" s="221"/>
      <c r="D20" s="221"/>
      <c r="E20" s="221">
        <v>11234.89</v>
      </c>
      <c r="F20" s="221">
        <v>0</v>
      </c>
      <c r="G20" s="221">
        <v>0</v>
      </c>
      <c r="H20" s="221">
        <v>0</v>
      </c>
      <c r="I20" s="222">
        <v>1110</v>
      </c>
      <c r="J20" s="223"/>
      <c r="K20" s="224"/>
    </row>
    <row r="22" spans="1:11" ht="15" x14ac:dyDescent="0.25">
      <c r="B22" s="192" t="s">
        <v>41</v>
      </c>
      <c r="C22" s="192"/>
      <c r="D22" s="192"/>
      <c r="E22" s="192"/>
      <c r="F22" s="192"/>
      <c r="G22" s="192"/>
      <c r="H22" s="192"/>
      <c r="I22" s="193">
        <v>363022.4</v>
      </c>
    </row>
    <row r="23" spans="1:11" ht="15" x14ac:dyDescent="0.25">
      <c r="B23" s="192" t="s">
        <v>650</v>
      </c>
      <c r="I23" s="147">
        <v>363022.4</v>
      </c>
    </row>
    <row r="24" spans="1:11" ht="15" x14ac:dyDescent="0.25">
      <c r="B24" s="192" t="s">
        <v>651</v>
      </c>
      <c r="C24" s="192"/>
      <c r="D24" s="192"/>
      <c r="E24" s="192"/>
      <c r="F24" s="192"/>
      <c r="G24" s="192"/>
      <c r="I24" s="193">
        <v>0</v>
      </c>
    </row>
    <row r="25" spans="1:11" ht="15" x14ac:dyDescent="0.25">
      <c r="B25" s="192"/>
      <c r="C25" s="192"/>
      <c r="D25" s="192"/>
      <c r="E25" s="192"/>
      <c r="F25" s="192"/>
      <c r="G25" s="192"/>
      <c r="H25" s="192"/>
      <c r="I25" s="193"/>
    </row>
    <row r="26" spans="1:11" ht="15" x14ac:dyDescent="0.25">
      <c r="B26" s="192"/>
      <c r="C26" s="192"/>
      <c r="D26" s="192"/>
      <c r="E26" s="192"/>
      <c r="F26" s="192"/>
      <c r="G26" s="192"/>
      <c r="H26" s="192"/>
      <c r="I26" s="193"/>
    </row>
    <row r="27" spans="1:11" ht="15" x14ac:dyDescent="0.25">
      <c r="A27" s="225" t="s">
        <v>652</v>
      </c>
      <c r="B27" s="190" t="s">
        <v>653</v>
      </c>
    </row>
    <row r="28" spans="1:11" ht="15" x14ac:dyDescent="0.25">
      <c r="A28" s="226" t="s">
        <v>262</v>
      </c>
      <c r="B28" s="194" t="s">
        <v>242</v>
      </c>
      <c r="C28" s="195"/>
      <c r="D28" s="195"/>
      <c r="E28" s="211">
        <v>286000</v>
      </c>
      <c r="F28" s="211"/>
      <c r="G28" s="211">
        <v>286000</v>
      </c>
      <c r="H28" s="211" t="s">
        <v>654</v>
      </c>
      <c r="I28" s="211">
        <v>28650</v>
      </c>
      <c r="J28" s="212" t="s">
        <v>655</v>
      </c>
    </row>
    <row r="29" spans="1:11" ht="15" x14ac:dyDescent="0.25">
      <c r="A29" s="227"/>
      <c r="B29" s="213" t="s">
        <v>656</v>
      </c>
      <c r="C29" s="192"/>
      <c r="D29" s="192"/>
      <c r="E29" s="193">
        <v>8580</v>
      </c>
      <c r="F29" s="193"/>
      <c r="G29" s="193">
        <v>8580</v>
      </c>
      <c r="H29" s="193"/>
      <c r="I29" s="193"/>
      <c r="J29" s="228" t="s">
        <v>657</v>
      </c>
    </row>
    <row r="30" spans="1:11" ht="15" x14ac:dyDescent="0.25">
      <c r="A30" s="227"/>
      <c r="B30" s="213" t="s">
        <v>658</v>
      </c>
      <c r="C30" s="192"/>
      <c r="D30" s="192"/>
      <c r="E30" s="193">
        <v>238.21</v>
      </c>
      <c r="F30" s="193"/>
      <c r="G30" s="193">
        <v>238.21</v>
      </c>
      <c r="H30" s="193"/>
      <c r="I30" s="193"/>
      <c r="J30" s="202" t="s">
        <v>659</v>
      </c>
    </row>
    <row r="31" spans="1:11" ht="15" x14ac:dyDescent="0.25">
      <c r="A31" s="227"/>
      <c r="B31" s="213" t="s">
        <v>660</v>
      </c>
      <c r="C31" s="192"/>
      <c r="D31" s="192"/>
      <c r="E31" s="193">
        <v>1817</v>
      </c>
      <c r="F31" s="193">
        <v>311.5</v>
      </c>
      <c r="G31" s="193">
        <v>2128.5</v>
      </c>
      <c r="H31" s="193"/>
      <c r="I31" s="193"/>
      <c r="J31" s="202"/>
    </row>
    <row r="32" spans="1:11" ht="15" x14ac:dyDescent="0.25">
      <c r="A32" s="227"/>
      <c r="B32" s="213" t="s">
        <v>661</v>
      </c>
      <c r="C32" s="192"/>
      <c r="D32" s="192"/>
      <c r="E32" s="193">
        <v>220</v>
      </c>
      <c r="F32" s="193"/>
      <c r="G32" s="193">
        <v>220</v>
      </c>
      <c r="H32" s="193"/>
      <c r="I32" s="193"/>
      <c r="J32" s="202"/>
    </row>
    <row r="33" spans="1:10" ht="15" x14ac:dyDescent="0.25">
      <c r="A33" s="229" t="s">
        <v>258</v>
      </c>
      <c r="B33" s="213" t="s">
        <v>662</v>
      </c>
      <c r="C33" s="192"/>
      <c r="D33" s="192"/>
      <c r="E33" s="193">
        <v>8215</v>
      </c>
      <c r="F33" s="193"/>
      <c r="G33" s="193">
        <v>8215</v>
      </c>
      <c r="H33" s="193"/>
      <c r="I33" s="193">
        <v>8215</v>
      </c>
      <c r="J33" s="230" t="s">
        <v>663</v>
      </c>
    </row>
    <row r="34" spans="1:10" ht="15" x14ac:dyDescent="0.25">
      <c r="A34" s="229" t="s">
        <v>258</v>
      </c>
      <c r="B34" s="213" t="s">
        <v>664</v>
      </c>
      <c r="C34" s="192"/>
      <c r="D34" s="192"/>
      <c r="E34" s="193">
        <v>250</v>
      </c>
      <c r="F34" s="193"/>
      <c r="G34" s="193">
        <v>250</v>
      </c>
      <c r="H34" s="193"/>
      <c r="I34" s="193">
        <v>250</v>
      </c>
      <c r="J34" s="230" t="s">
        <v>665</v>
      </c>
    </row>
    <row r="35" spans="1:10" ht="15" x14ac:dyDescent="0.25">
      <c r="A35" s="229" t="s">
        <v>258</v>
      </c>
      <c r="B35" s="213" t="s">
        <v>666</v>
      </c>
      <c r="C35" s="192"/>
      <c r="D35" s="192"/>
      <c r="E35" s="193">
        <v>4000</v>
      </c>
      <c r="F35" s="193"/>
      <c r="G35" s="193">
        <v>4000</v>
      </c>
      <c r="H35" s="193"/>
      <c r="I35" s="193">
        <v>4000</v>
      </c>
      <c r="J35" s="230" t="s">
        <v>667</v>
      </c>
    </row>
    <row r="36" spans="1:10" ht="15" x14ac:dyDescent="0.25">
      <c r="A36" s="227">
        <v>7607</v>
      </c>
      <c r="B36" s="213" t="s">
        <v>668</v>
      </c>
      <c r="C36" s="192"/>
      <c r="D36" s="192"/>
      <c r="E36" s="193">
        <v>500</v>
      </c>
      <c r="F36" s="193"/>
      <c r="G36" s="193">
        <v>500</v>
      </c>
      <c r="H36" s="193"/>
      <c r="I36" s="193">
        <v>500</v>
      </c>
      <c r="J36" s="230" t="s">
        <v>669</v>
      </c>
    </row>
    <row r="37" spans="1:10" ht="15" x14ac:dyDescent="0.25">
      <c r="A37" s="227">
        <v>7607</v>
      </c>
      <c r="B37" s="213" t="s">
        <v>670</v>
      </c>
      <c r="C37" s="192"/>
      <c r="D37" s="192"/>
      <c r="E37" s="193">
        <v>1000</v>
      </c>
      <c r="F37" s="193"/>
      <c r="G37" s="193">
        <v>1000</v>
      </c>
      <c r="H37" s="193"/>
      <c r="I37" s="193">
        <v>1000</v>
      </c>
      <c r="J37" s="230" t="s">
        <v>671</v>
      </c>
    </row>
    <row r="38" spans="1:10" ht="15" x14ac:dyDescent="0.25">
      <c r="A38" s="227">
        <v>7607</v>
      </c>
      <c r="B38" s="213" t="s">
        <v>672</v>
      </c>
      <c r="C38" s="192"/>
      <c r="D38" s="192"/>
      <c r="E38" s="193">
        <v>2050</v>
      </c>
      <c r="F38" s="193"/>
      <c r="G38" s="193">
        <v>2050</v>
      </c>
      <c r="H38" s="193"/>
      <c r="I38" s="193">
        <v>2050</v>
      </c>
      <c r="J38" s="230" t="s">
        <v>673</v>
      </c>
    </row>
    <row r="39" spans="1:10" ht="15" x14ac:dyDescent="0.25">
      <c r="A39" s="227">
        <v>7607</v>
      </c>
      <c r="B39" s="213" t="s">
        <v>674</v>
      </c>
      <c r="C39" s="192"/>
      <c r="D39" s="192"/>
      <c r="E39" s="193">
        <v>3200</v>
      </c>
      <c r="F39" s="193"/>
      <c r="G39" s="193">
        <v>3200</v>
      </c>
      <c r="H39" s="193"/>
      <c r="I39" s="193">
        <v>3200</v>
      </c>
      <c r="J39" s="230" t="s">
        <v>675</v>
      </c>
    </row>
    <row r="40" spans="1:10" ht="15" x14ac:dyDescent="0.25">
      <c r="A40" s="229" t="s">
        <v>262</v>
      </c>
      <c r="B40" s="213" t="s">
        <v>676</v>
      </c>
      <c r="C40" s="192"/>
      <c r="D40" s="192"/>
      <c r="E40" s="193">
        <v>316.70999999999998</v>
      </c>
      <c r="F40" s="192"/>
      <c r="G40" s="192"/>
      <c r="H40" s="192"/>
      <c r="I40" s="193">
        <v>316.70999999999998</v>
      </c>
      <c r="J40" s="230" t="s">
        <v>677</v>
      </c>
    </row>
    <row r="41" spans="1:10" ht="15" x14ac:dyDescent="0.25">
      <c r="A41" s="229" t="s">
        <v>262</v>
      </c>
      <c r="B41" s="231" t="s">
        <v>678</v>
      </c>
      <c r="C41" s="232"/>
      <c r="D41" s="232"/>
      <c r="E41" s="233">
        <v>7281.18</v>
      </c>
      <c r="F41" s="234" t="s">
        <v>679</v>
      </c>
      <c r="G41" s="234"/>
      <c r="H41" s="234"/>
      <c r="I41" s="233">
        <v>7281.18</v>
      </c>
      <c r="J41" s="235" t="s">
        <v>680</v>
      </c>
    </row>
    <row r="43" spans="1:10" ht="15" x14ac:dyDescent="0.25">
      <c r="B43" s="190" t="s">
        <v>681</v>
      </c>
    </row>
    <row r="45" spans="1:10" x14ac:dyDescent="0.2">
      <c r="A45" s="174">
        <v>7804</v>
      </c>
      <c r="B45" s="236" t="s">
        <v>682</v>
      </c>
      <c r="E45" s="147">
        <v>3000</v>
      </c>
      <c r="F45" s="147"/>
      <c r="G45" s="147"/>
      <c r="H45" s="147"/>
      <c r="I45" s="147">
        <v>3000</v>
      </c>
      <c r="J45" s="237" t="s">
        <v>683</v>
      </c>
    </row>
    <row r="46" spans="1:10" x14ac:dyDescent="0.2">
      <c r="A46" s="174">
        <v>7804</v>
      </c>
      <c r="B46" s="236" t="s">
        <v>684</v>
      </c>
      <c r="E46" s="147">
        <v>2000</v>
      </c>
      <c r="F46" s="147"/>
      <c r="G46" s="147"/>
      <c r="H46" s="147"/>
      <c r="I46" s="147">
        <v>2000</v>
      </c>
      <c r="J46" s="237" t="s">
        <v>685</v>
      </c>
    </row>
    <row r="47" spans="1:10" x14ac:dyDescent="0.2">
      <c r="A47" s="174">
        <v>7607</v>
      </c>
      <c r="B47" s="236" t="s">
        <v>686</v>
      </c>
      <c r="E47" s="147">
        <v>2217</v>
      </c>
      <c r="F47" s="147"/>
      <c r="G47" s="147"/>
      <c r="H47" s="147"/>
      <c r="I47" s="147">
        <v>2217</v>
      </c>
      <c r="J47" s="237" t="s">
        <v>687</v>
      </c>
    </row>
    <row r="48" spans="1:10" x14ac:dyDescent="0.2">
      <c r="A48" s="174">
        <v>5000</v>
      </c>
      <c r="B48" s="236" t="s">
        <v>688</v>
      </c>
      <c r="E48" s="147">
        <v>1335</v>
      </c>
      <c r="F48" s="147"/>
      <c r="G48" s="147"/>
      <c r="H48" s="147"/>
      <c r="I48" s="147">
        <v>1335</v>
      </c>
      <c r="J48" s="238">
        <v>38875</v>
      </c>
    </row>
    <row r="49" spans="1:9" x14ac:dyDescent="0.2">
      <c r="A49" s="174">
        <v>7602</v>
      </c>
      <c r="B49" s="236" t="s">
        <v>689</v>
      </c>
      <c r="E49" s="147">
        <v>3000</v>
      </c>
      <c r="F49" s="147"/>
      <c r="G49" s="147"/>
      <c r="H49" s="147"/>
      <c r="I49" s="147">
        <v>3000</v>
      </c>
    </row>
    <row r="52" spans="1:9" x14ac:dyDescent="0.2">
      <c r="B52" s="239" t="s">
        <v>690</v>
      </c>
      <c r="C52" s="239"/>
      <c r="D52" s="239"/>
      <c r="E52" s="239"/>
      <c r="F52" s="239"/>
      <c r="G52" s="239"/>
      <c r="H52" s="239"/>
      <c r="I52" s="240">
        <v>430037.29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1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>
    <pageSetUpPr fitToPage="1"/>
  </sheetPr>
  <dimension ref="A2:V28"/>
  <sheetViews>
    <sheetView showGridLines="0" topLeftCell="A3" zoomScaleNormal="100" workbookViewId="0">
      <selection activeCell="D42" sqref="D42"/>
    </sheetView>
  </sheetViews>
  <sheetFormatPr defaultColWidth="9.140625" defaultRowHeight="12.75" x14ac:dyDescent="0.2"/>
  <cols>
    <col min="1" max="1" width="6.85546875" style="1" customWidth="1"/>
    <col min="2" max="2" width="46.85546875" style="1" customWidth="1"/>
    <col min="3" max="3" width="12" style="1" customWidth="1"/>
    <col min="4" max="4" width="10.7109375" style="1" customWidth="1"/>
    <col min="5" max="5" width="9.42578125" style="1" customWidth="1"/>
    <col min="6" max="6" width="11.85546875" style="1" hidden="1" customWidth="1"/>
    <col min="7" max="7" width="12.28515625" style="1" customWidth="1"/>
    <col min="8" max="8" width="9.7109375" style="1" customWidth="1"/>
    <col min="9" max="9" width="11.7109375" style="1" customWidth="1"/>
    <col min="10" max="10" width="7.140625" style="1" hidden="1" customWidth="1"/>
    <col min="11" max="11" width="12.28515625" style="1" customWidth="1"/>
    <col min="12" max="12" width="8.28515625" style="1" customWidth="1"/>
    <col min="13" max="13" width="10.85546875" style="1" bestFit="1" customWidth="1"/>
    <col min="14" max="14" width="9.7109375" style="1" customWidth="1"/>
    <col min="15" max="15" width="12.140625" style="1" customWidth="1"/>
    <col min="16" max="16" width="11.7109375" style="1" customWidth="1"/>
    <col min="17" max="17" width="12.28515625" style="1" customWidth="1"/>
    <col min="18" max="19" width="10.85546875" style="1" bestFit="1" customWidth="1"/>
    <col min="20" max="16384" width="9.140625" style="1"/>
  </cols>
  <sheetData>
    <row r="2" spans="1:22" x14ac:dyDescent="0.2">
      <c r="B2" s="10" t="s">
        <v>39</v>
      </c>
      <c r="C2" s="24">
        <f>Summary!E2</f>
        <v>3</v>
      </c>
    </row>
    <row r="4" spans="1:22" ht="15.75" x14ac:dyDescent="0.25">
      <c r="B4" s="6" t="s">
        <v>58</v>
      </c>
      <c r="E4" s="101">
        <f>Summary!G4</f>
        <v>45292</v>
      </c>
      <c r="G4" s="92" t="s">
        <v>55</v>
      </c>
      <c r="H4" s="101">
        <f>Summary!I4</f>
        <v>45350</v>
      </c>
    </row>
    <row r="5" spans="1:22" ht="13.5" thickBot="1" x14ac:dyDescent="0.25"/>
    <row r="6" spans="1:22" s="8" customFormat="1" x14ac:dyDescent="0.2">
      <c r="A6" s="321"/>
      <c r="B6" s="258" t="s">
        <v>0</v>
      </c>
      <c r="C6" s="258"/>
      <c r="D6" s="258"/>
      <c r="E6" s="259"/>
      <c r="F6" s="259"/>
      <c r="G6" s="459" t="s">
        <v>1</v>
      </c>
      <c r="H6" s="461"/>
      <c r="I6" s="461"/>
      <c r="J6" s="461"/>
      <c r="K6" s="460"/>
      <c r="L6" s="322"/>
      <c r="M6" s="459" t="s">
        <v>2</v>
      </c>
      <c r="N6" s="461"/>
      <c r="O6" s="461"/>
      <c r="P6" s="461"/>
      <c r="Q6" s="460"/>
      <c r="R6" s="462" t="s">
        <v>27</v>
      </c>
      <c r="S6" s="462"/>
      <c r="T6" s="322"/>
      <c r="U6" s="322" t="s">
        <v>3</v>
      </c>
      <c r="V6" s="323"/>
    </row>
    <row r="7" spans="1:22" s="8" customFormat="1" x14ac:dyDescent="0.2">
      <c r="A7" s="324" t="s">
        <v>56</v>
      </c>
      <c r="B7" s="325" t="s">
        <v>4</v>
      </c>
      <c r="C7" s="266" t="s">
        <v>696</v>
      </c>
      <c r="D7" s="266" t="s">
        <v>5</v>
      </c>
      <c r="E7" s="272" t="s">
        <v>697</v>
      </c>
      <c r="F7" s="326"/>
      <c r="G7" s="327" t="s">
        <v>7</v>
      </c>
      <c r="H7" s="328" t="s">
        <v>8</v>
      </c>
      <c r="I7" s="328" t="s">
        <v>9</v>
      </c>
      <c r="J7" s="328" t="s">
        <v>10</v>
      </c>
      <c r="K7" s="328" t="s">
        <v>7</v>
      </c>
      <c r="L7" s="329" t="s">
        <v>11</v>
      </c>
      <c r="M7" s="328" t="s">
        <v>12</v>
      </c>
      <c r="N7" s="328" t="s">
        <v>13</v>
      </c>
      <c r="O7" s="328" t="s">
        <v>14</v>
      </c>
      <c r="P7" s="328" t="s">
        <v>10</v>
      </c>
      <c r="Q7" s="328" t="s">
        <v>15</v>
      </c>
      <c r="R7" s="328" t="s">
        <v>7</v>
      </c>
      <c r="S7" s="328" t="s">
        <v>7</v>
      </c>
      <c r="T7" s="328" t="s">
        <v>16</v>
      </c>
      <c r="U7" s="328" t="s">
        <v>17</v>
      </c>
      <c r="V7" s="330" t="s">
        <v>52</v>
      </c>
    </row>
    <row r="8" spans="1:22" s="8" customFormat="1" x14ac:dyDescent="0.2">
      <c r="A8" s="331"/>
      <c r="B8" s="332"/>
      <c r="C8" s="275" t="s">
        <v>693</v>
      </c>
      <c r="D8" s="276" t="s">
        <v>19</v>
      </c>
      <c r="E8" s="277" t="s">
        <v>698</v>
      </c>
      <c r="F8" s="333"/>
      <c r="G8" s="334">
        <f>Summary!G4</f>
        <v>45292</v>
      </c>
      <c r="H8" s="335" t="s">
        <v>20</v>
      </c>
      <c r="I8" s="335"/>
      <c r="J8" s="335"/>
      <c r="K8" s="336">
        <f>+Summary!I8</f>
        <v>45350</v>
      </c>
      <c r="L8" s="337" t="s">
        <v>21</v>
      </c>
      <c r="M8" s="338">
        <f>+G8</f>
        <v>45292</v>
      </c>
      <c r="N8" s="335" t="s">
        <v>22</v>
      </c>
      <c r="O8" s="335" t="s">
        <v>9</v>
      </c>
      <c r="P8" s="337"/>
      <c r="Q8" s="336">
        <f>+K8</f>
        <v>45350</v>
      </c>
      <c r="R8" s="336">
        <f>+Q8</f>
        <v>45350</v>
      </c>
      <c r="S8" s="336">
        <f>+M8</f>
        <v>45292</v>
      </c>
      <c r="T8" s="335"/>
      <c r="U8" s="335" t="s">
        <v>23</v>
      </c>
      <c r="V8" s="339" t="s">
        <v>24</v>
      </c>
    </row>
    <row r="9" spans="1:22" s="107" customFormat="1" x14ac:dyDescent="0.2">
      <c r="A9" s="340"/>
      <c r="B9" s="267"/>
      <c r="C9" s="271"/>
      <c r="D9" s="253"/>
      <c r="E9" s="341"/>
      <c r="F9" s="341"/>
      <c r="G9" s="341"/>
      <c r="H9" s="341"/>
      <c r="I9" s="342"/>
      <c r="J9" s="341"/>
      <c r="K9" s="341"/>
      <c r="L9" s="341"/>
      <c r="M9" s="341"/>
      <c r="N9" s="341"/>
      <c r="O9" s="343"/>
      <c r="P9" s="342"/>
      <c r="Q9" s="342"/>
      <c r="R9" s="342"/>
      <c r="S9" s="260"/>
      <c r="T9" s="260"/>
      <c r="U9" s="260"/>
      <c r="V9" s="344"/>
    </row>
    <row r="10" spans="1:22" s="107" customFormat="1" x14ac:dyDescent="0.2">
      <c r="A10" s="340"/>
      <c r="B10" s="267"/>
      <c r="C10" s="267"/>
      <c r="D10" s="267"/>
      <c r="E10" s="267"/>
      <c r="F10" s="267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6"/>
    </row>
    <row r="11" spans="1:22" s="107" customFormat="1" x14ac:dyDescent="0.2">
      <c r="A11" s="340"/>
      <c r="B11" s="267"/>
      <c r="C11" s="267"/>
      <c r="D11" s="267"/>
      <c r="E11" s="267"/>
      <c r="F11" s="267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6"/>
    </row>
    <row r="12" spans="1:22" s="107" customFormat="1" x14ac:dyDescent="0.2">
      <c r="A12" s="340"/>
      <c r="B12" s="267"/>
      <c r="C12" s="267"/>
      <c r="D12" s="267"/>
      <c r="E12" s="267"/>
      <c r="F12" s="267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6"/>
    </row>
    <row r="13" spans="1:22" s="107" customFormat="1" x14ac:dyDescent="0.2">
      <c r="A13" s="340"/>
      <c r="B13" s="267"/>
      <c r="C13" s="267"/>
      <c r="D13" s="267"/>
      <c r="E13" s="267"/>
      <c r="F13" s="267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6"/>
    </row>
    <row r="14" spans="1:22" s="107" customFormat="1" x14ac:dyDescent="0.2">
      <c r="A14" s="340"/>
      <c r="B14" s="267"/>
      <c r="C14" s="267"/>
      <c r="D14" s="267"/>
      <c r="E14" s="267"/>
      <c r="F14" s="267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6"/>
    </row>
    <row r="15" spans="1:22" s="107" customFormat="1" x14ac:dyDescent="0.2">
      <c r="A15" s="340"/>
      <c r="B15" s="267"/>
      <c r="C15" s="267"/>
      <c r="D15" s="267"/>
      <c r="E15" s="267"/>
      <c r="F15" s="267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6"/>
    </row>
    <row r="16" spans="1:22" s="138" customFormat="1" ht="13.5" x14ac:dyDescent="0.25">
      <c r="A16" s="347"/>
      <c r="B16" s="348" t="s">
        <v>699</v>
      </c>
      <c r="C16" s="349"/>
      <c r="D16" s="350"/>
      <c r="E16" s="351"/>
      <c r="F16" s="351"/>
      <c r="G16" s="352">
        <f>SUM(G10:G15)</f>
        <v>0</v>
      </c>
      <c r="H16" s="352">
        <f>SUM(H10:H15)</f>
        <v>0</v>
      </c>
      <c r="I16" s="352">
        <f>SUM(I10:I15)</f>
        <v>0</v>
      </c>
      <c r="J16" s="352">
        <f>SUM(J10:J15)</f>
        <v>0</v>
      </c>
      <c r="K16" s="352">
        <f>SUM(K10:K15)</f>
        <v>0</v>
      </c>
      <c r="L16" s="352"/>
      <c r="M16" s="352">
        <f t="shared" ref="M16:V16" si="0">SUM(M10:M15)</f>
        <v>0</v>
      </c>
      <c r="N16" s="352">
        <f t="shared" si="0"/>
        <v>0</v>
      </c>
      <c r="O16" s="352">
        <f t="shared" si="0"/>
        <v>0</v>
      </c>
      <c r="P16" s="352">
        <f t="shared" si="0"/>
        <v>0</v>
      </c>
      <c r="Q16" s="352">
        <f t="shared" si="0"/>
        <v>0</v>
      </c>
      <c r="R16" s="352">
        <f t="shared" si="0"/>
        <v>0</v>
      </c>
      <c r="S16" s="352">
        <f t="shared" si="0"/>
        <v>0</v>
      </c>
      <c r="T16" s="352">
        <f t="shared" si="0"/>
        <v>0</v>
      </c>
      <c r="U16" s="352">
        <f t="shared" si="0"/>
        <v>0</v>
      </c>
      <c r="V16" s="353">
        <f t="shared" si="0"/>
        <v>0</v>
      </c>
    </row>
    <row r="17" spans="1:22" s="138" customFormat="1" ht="13.5" x14ac:dyDescent="0.25">
      <c r="A17" s="347"/>
      <c r="B17" s="348"/>
      <c r="C17" s="349"/>
      <c r="D17" s="350"/>
      <c r="E17" s="351"/>
      <c r="F17" s="351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53"/>
    </row>
    <row r="18" spans="1:22" s="138" customFormat="1" ht="13.5" x14ac:dyDescent="0.25">
      <c r="A18" s="347"/>
      <c r="C18" s="349"/>
      <c r="D18" s="350"/>
      <c r="E18" s="351"/>
      <c r="F18" s="351"/>
      <c r="G18" s="352"/>
      <c r="H18" s="352"/>
      <c r="I18" s="352"/>
      <c r="J18" s="352"/>
      <c r="K18" s="352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3"/>
    </row>
    <row r="19" spans="1:22" s="107" customFormat="1" x14ac:dyDescent="0.2">
      <c r="A19" s="340"/>
      <c r="B19" s="263"/>
      <c r="C19" s="267"/>
      <c r="D19" s="267"/>
      <c r="E19" s="267"/>
      <c r="F19" s="267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6"/>
    </row>
    <row r="20" spans="1:22" s="138" customFormat="1" ht="13.5" x14ac:dyDescent="0.25">
      <c r="A20" s="347"/>
      <c r="B20" s="348" t="s">
        <v>702</v>
      </c>
      <c r="C20" s="349"/>
      <c r="D20" s="350"/>
      <c r="E20" s="351"/>
      <c r="F20" s="351"/>
      <c r="G20" s="352">
        <f>+G19</f>
        <v>0</v>
      </c>
      <c r="H20" s="352">
        <f t="shared" ref="H20:U20" si="1">+H19</f>
        <v>0</v>
      </c>
      <c r="I20" s="352">
        <f t="shared" si="1"/>
        <v>0</v>
      </c>
      <c r="J20" s="352">
        <f t="shared" si="1"/>
        <v>0</v>
      </c>
      <c r="K20" s="352">
        <f t="shared" si="1"/>
        <v>0</v>
      </c>
      <c r="L20" s="352">
        <f t="shared" si="1"/>
        <v>0</v>
      </c>
      <c r="M20" s="352">
        <f t="shared" si="1"/>
        <v>0</v>
      </c>
      <c r="N20" s="352">
        <f t="shared" si="1"/>
        <v>0</v>
      </c>
      <c r="O20" s="352">
        <f t="shared" si="1"/>
        <v>0</v>
      </c>
      <c r="P20" s="352">
        <f t="shared" si="1"/>
        <v>0</v>
      </c>
      <c r="Q20" s="352">
        <f t="shared" si="1"/>
        <v>0</v>
      </c>
      <c r="R20" s="352">
        <f t="shared" si="1"/>
        <v>0</v>
      </c>
      <c r="S20" s="352">
        <f t="shared" si="1"/>
        <v>0</v>
      </c>
      <c r="T20" s="352">
        <f t="shared" si="1"/>
        <v>0</v>
      </c>
      <c r="U20" s="352">
        <f t="shared" si="1"/>
        <v>0</v>
      </c>
      <c r="V20" s="353">
        <f>+V19</f>
        <v>0</v>
      </c>
    </row>
    <row r="21" spans="1:22" s="107" customFormat="1" x14ac:dyDescent="0.2">
      <c r="A21" s="340"/>
      <c r="B21" s="267"/>
      <c r="C21" s="267"/>
      <c r="D21" s="267"/>
      <c r="E21" s="267"/>
      <c r="F21" s="267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6"/>
    </row>
    <row r="22" spans="1:22" s="107" customFormat="1" x14ac:dyDescent="0.2">
      <c r="A22" s="340"/>
      <c r="B22" s="267"/>
      <c r="C22" s="267"/>
      <c r="D22" s="267"/>
      <c r="E22" s="267"/>
      <c r="F22" s="267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6"/>
    </row>
    <row r="23" spans="1:22" s="107" customFormat="1" x14ac:dyDescent="0.2">
      <c r="A23" s="340"/>
      <c r="B23" s="267"/>
      <c r="C23" s="271"/>
      <c r="D23" s="253"/>
      <c r="E23" s="341"/>
      <c r="F23" s="341"/>
      <c r="G23" s="354"/>
      <c r="H23" s="354"/>
      <c r="I23" s="355"/>
      <c r="J23" s="354" t="e">
        <f>+'P&amp;M'!#REF!</f>
        <v>#REF!</v>
      </c>
      <c r="K23" s="354"/>
      <c r="L23" s="354"/>
      <c r="M23" s="354"/>
      <c r="N23" s="354"/>
      <c r="O23" s="356"/>
      <c r="P23" s="355"/>
      <c r="Q23" s="355"/>
      <c r="R23" s="355"/>
      <c r="S23" s="355"/>
      <c r="T23" s="355"/>
      <c r="U23" s="355"/>
      <c r="V23" s="357"/>
    </row>
    <row r="24" spans="1:22" s="138" customFormat="1" ht="13.5" x14ac:dyDescent="0.25">
      <c r="A24" s="347"/>
      <c r="B24" s="348" t="s">
        <v>700</v>
      </c>
      <c r="C24" s="349"/>
      <c r="D24" s="350"/>
      <c r="E24" s="351"/>
      <c r="F24" s="351">
        <f>SUM(F10:F23)</f>
        <v>0</v>
      </c>
      <c r="G24" s="352">
        <f>SUM(G22:G22)</f>
        <v>0</v>
      </c>
      <c r="H24" s="352">
        <f>SUM(H22:H22)</f>
        <v>0</v>
      </c>
      <c r="I24" s="352">
        <f>SUM(I22:I22)</f>
        <v>0</v>
      </c>
      <c r="J24" s="352">
        <f>SUM(J22:J22)</f>
        <v>0</v>
      </c>
      <c r="K24" s="352">
        <f>SUM(K22:K22)</f>
        <v>0</v>
      </c>
      <c r="L24" s="352"/>
      <c r="M24" s="352">
        <f t="shared" ref="M24:V24" si="2">SUM(M22:M22)</f>
        <v>0</v>
      </c>
      <c r="N24" s="352">
        <f t="shared" si="2"/>
        <v>0</v>
      </c>
      <c r="O24" s="352">
        <f t="shared" si="2"/>
        <v>0</v>
      </c>
      <c r="P24" s="352">
        <f t="shared" si="2"/>
        <v>0</v>
      </c>
      <c r="Q24" s="352">
        <f t="shared" si="2"/>
        <v>0</v>
      </c>
      <c r="R24" s="352">
        <f t="shared" si="2"/>
        <v>0</v>
      </c>
      <c r="S24" s="352">
        <f t="shared" si="2"/>
        <v>0</v>
      </c>
      <c r="T24" s="352">
        <f t="shared" si="2"/>
        <v>0</v>
      </c>
      <c r="U24" s="352">
        <f t="shared" si="2"/>
        <v>0</v>
      </c>
      <c r="V24" s="353">
        <f t="shared" si="2"/>
        <v>0</v>
      </c>
    </row>
    <row r="25" spans="1:22" s="138" customFormat="1" ht="13.5" x14ac:dyDescent="0.25">
      <c r="A25" s="347"/>
      <c r="B25" s="348"/>
      <c r="C25" s="349"/>
      <c r="D25" s="350"/>
      <c r="E25" s="351"/>
      <c r="F25" s="358"/>
      <c r="G25" s="359"/>
      <c r="H25" s="359"/>
      <c r="I25" s="359"/>
      <c r="J25" s="359"/>
      <c r="K25" s="352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60"/>
    </row>
    <row r="26" spans="1:22" s="107" customFormat="1" ht="13.5" x14ac:dyDescent="0.25">
      <c r="A26" s="370"/>
      <c r="B26" s="371" t="s">
        <v>701</v>
      </c>
      <c r="C26" s="372"/>
      <c r="D26" s="373"/>
      <c r="E26" s="374"/>
      <c r="F26" s="374">
        <v>0</v>
      </c>
      <c r="G26" s="374">
        <f>+G16+G24+G20</f>
        <v>0</v>
      </c>
      <c r="H26" s="374">
        <f>+H16+H24+H20</f>
        <v>0</v>
      </c>
      <c r="I26" s="374">
        <f>+I16+I24+I20</f>
        <v>0</v>
      </c>
      <c r="J26" s="374">
        <f>+J16+J24+J20</f>
        <v>0</v>
      </c>
      <c r="K26" s="374">
        <f>+K16+K24+K20</f>
        <v>0</v>
      </c>
      <c r="L26" s="374"/>
      <c r="M26" s="374">
        <f t="shared" ref="M26:S26" si="3">+M16+M24+M20</f>
        <v>0</v>
      </c>
      <c r="N26" s="374">
        <f t="shared" si="3"/>
        <v>0</v>
      </c>
      <c r="O26" s="374">
        <f t="shared" si="3"/>
        <v>0</v>
      </c>
      <c r="P26" s="374">
        <f t="shared" si="3"/>
        <v>0</v>
      </c>
      <c r="Q26" s="374">
        <f t="shared" si="3"/>
        <v>0</v>
      </c>
      <c r="R26" s="374">
        <f t="shared" si="3"/>
        <v>0</v>
      </c>
      <c r="S26" s="374">
        <f t="shared" si="3"/>
        <v>0</v>
      </c>
      <c r="T26" s="260"/>
      <c r="U26" s="260"/>
      <c r="V26" s="344"/>
    </row>
    <row r="27" spans="1:22" s="107" customFormat="1" ht="13.5" thickBot="1" x14ac:dyDescent="0.25">
      <c r="A27" s="361"/>
      <c r="B27" s="362"/>
      <c r="C27" s="363"/>
      <c r="D27" s="364"/>
      <c r="E27" s="365"/>
      <c r="F27" s="366"/>
      <c r="G27" s="366"/>
      <c r="H27" s="366"/>
      <c r="I27" s="366"/>
      <c r="J27" s="367"/>
      <c r="K27" s="365"/>
      <c r="L27" s="366"/>
      <c r="M27" s="366"/>
      <c r="N27" s="366"/>
      <c r="O27" s="368"/>
      <c r="P27" s="366"/>
      <c r="Q27" s="366"/>
      <c r="R27" s="366"/>
      <c r="S27" s="362"/>
      <c r="T27" s="362"/>
      <c r="U27" s="362"/>
      <c r="V27" s="369"/>
    </row>
    <row r="28" spans="1:22" s="107" customFormat="1" x14ac:dyDescent="0.2">
      <c r="A28" s="103"/>
      <c r="B28" s="103"/>
      <c r="C28" s="104"/>
      <c r="D28" s="251"/>
      <c r="E28" s="105"/>
      <c r="F28" s="105"/>
      <c r="G28" s="105"/>
      <c r="H28" s="105"/>
      <c r="I28" s="78"/>
      <c r="J28" s="105" t="str">
        <f>+Mvs!M8</f>
        <v>Annum</v>
      </c>
      <c r="K28" s="105"/>
      <c r="L28" s="105"/>
      <c r="M28" s="105"/>
      <c r="N28" s="105"/>
      <c r="O28" s="134"/>
      <c r="P28" s="78"/>
      <c r="Q28" s="78"/>
      <c r="R28" s="78"/>
    </row>
  </sheetData>
  <mergeCells count="3">
    <mergeCell ref="R6:S6"/>
    <mergeCell ref="G6:K6"/>
    <mergeCell ref="M6:Q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D197"/>
  <sheetViews>
    <sheetView showGridLines="0" topLeftCell="A176" workbookViewId="0">
      <selection activeCell="B185" sqref="B185"/>
    </sheetView>
  </sheetViews>
  <sheetFormatPr defaultRowHeight="12.75" x14ac:dyDescent="0.2"/>
  <cols>
    <col min="2" max="2" width="25.140625" customWidth="1"/>
    <col min="3" max="3" width="10" customWidth="1"/>
    <col min="4" max="4" width="10.7109375" customWidth="1"/>
  </cols>
  <sheetData>
    <row r="1" spans="1:4" x14ac:dyDescent="0.2">
      <c r="A1" s="177" t="s">
        <v>252</v>
      </c>
      <c r="B1" s="177" t="s">
        <v>253</v>
      </c>
      <c r="C1" s="177" t="s">
        <v>244</v>
      </c>
      <c r="D1" s="177" t="s">
        <v>245</v>
      </c>
    </row>
    <row r="3" spans="1:4" x14ac:dyDescent="0.2">
      <c r="A3" s="173" t="s">
        <v>254</v>
      </c>
      <c r="B3" s="173" t="s">
        <v>255</v>
      </c>
      <c r="C3" s="147"/>
      <c r="D3" s="147"/>
    </row>
    <row r="4" spans="1:4" x14ac:dyDescent="0.2">
      <c r="A4" s="173" t="s">
        <v>256</v>
      </c>
      <c r="B4" s="173" t="s">
        <v>257</v>
      </c>
      <c r="C4" s="147"/>
      <c r="D4" s="147"/>
    </row>
    <row r="5" spans="1:4" x14ac:dyDescent="0.2">
      <c r="A5" s="173" t="s">
        <v>258</v>
      </c>
      <c r="B5" s="173" t="s">
        <v>259</v>
      </c>
      <c r="C5" s="147"/>
      <c r="D5" s="147"/>
    </row>
    <row r="6" spans="1:4" x14ac:dyDescent="0.2">
      <c r="A6" s="173" t="s">
        <v>260</v>
      </c>
      <c r="B6" s="173" t="s">
        <v>261</v>
      </c>
      <c r="C6" s="147"/>
      <c r="D6" s="147"/>
    </row>
    <row r="7" spans="1:4" x14ac:dyDescent="0.2">
      <c r="A7" s="173" t="s">
        <v>262</v>
      </c>
      <c r="B7" s="173" t="s">
        <v>263</v>
      </c>
      <c r="C7" s="147"/>
      <c r="D7" s="147"/>
    </row>
    <row r="8" spans="1:4" x14ac:dyDescent="0.2">
      <c r="A8" s="173" t="s">
        <v>264</v>
      </c>
      <c r="B8" s="173" t="s">
        <v>265</v>
      </c>
      <c r="C8" s="147"/>
      <c r="D8" s="147"/>
    </row>
    <row r="9" spans="1:4" x14ac:dyDescent="0.2">
      <c r="A9" s="173" t="s">
        <v>266</v>
      </c>
      <c r="B9" s="173" t="s">
        <v>267</v>
      </c>
      <c r="C9" s="147"/>
      <c r="D9" s="147"/>
    </row>
    <row r="10" spans="1:4" x14ac:dyDescent="0.2">
      <c r="A10" s="173" t="s">
        <v>268</v>
      </c>
      <c r="B10" s="173" t="s">
        <v>269</v>
      </c>
      <c r="C10" s="147"/>
      <c r="D10" s="147"/>
    </row>
    <row r="11" spans="1:4" x14ac:dyDescent="0.2">
      <c r="A11" s="173" t="s">
        <v>270</v>
      </c>
      <c r="B11" s="173" t="s">
        <v>271</v>
      </c>
      <c r="C11" s="147"/>
      <c r="D11" s="147"/>
    </row>
    <row r="12" spans="1:4" x14ac:dyDescent="0.2">
      <c r="A12" s="173" t="s">
        <v>272</v>
      </c>
      <c r="B12" s="173" t="s">
        <v>273</v>
      </c>
      <c r="C12" s="147"/>
      <c r="D12" s="147"/>
    </row>
    <row r="13" spans="1:4" x14ac:dyDescent="0.2">
      <c r="A13" s="173" t="s">
        <v>274</v>
      </c>
      <c r="B13" s="173" t="s">
        <v>275</v>
      </c>
      <c r="C13" s="147"/>
      <c r="D13" s="147"/>
    </row>
    <row r="14" spans="1:4" x14ac:dyDescent="0.2">
      <c r="A14" s="173" t="s">
        <v>276</v>
      </c>
      <c r="B14" s="173" t="s">
        <v>277</v>
      </c>
      <c r="C14" s="147"/>
      <c r="D14" s="147"/>
    </row>
    <row r="15" spans="1:4" x14ac:dyDescent="0.2">
      <c r="A15" s="173" t="s">
        <v>278</v>
      </c>
      <c r="B15" s="173" t="s">
        <v>37</v>
      </c>
      <c r="C15" s="147"/>
      <c r="D15" s="147"/>
    </row>
    <row r="16" spans="1:4" x14ac:dyDescent="0.2">
      <c r="A16" s="173" t="s">
        <v>279</v>
      </c>
      <c r="B16" s="173" t="s">
        <v>280</v>
      </c>
      <c r="C16" s="147"/>
      <c r="D16" s="147"/>
    </row>
    <row r="17" spans="1:4" x14ac:dyDescent="0.2">
      <c r="A17" s="173" t="s">
        <v>281</v>
      </c>
      <c r="B17" s="173" t="s">
        <v>282</v>
      </c>
      <c r="C17" s="147"/>
      <c r="D17" s="147"/>
    </row>
    <row r="18" spans="1:4" x14ac:dyDescent="0.2">
      <c r="A18" s="173" t="s">
        <v>283</v>
      </c>
      <c r="B18" s="173" t="s">
        <v>284</v>
      </c>
      <c r="C18" s="147"/>
      <c r="D18" s="147"/>
    </row>
    <row r="19" spans="1:4" x14ac:dyDescent="0.2">
      <c r="A19" s="173" t="s">
        <v>285</v>
      </c>
      <c r="B19" s="173" t="s">
        <v>286</v>
      </c>
      <c r="C19" s="147"/>
      <c r="D19" s="147"/>
    </row>
    <row r="20" spans="1:4" x14ac:dyDescent="0.2">
      <c r="A20" s="173" t="s">
        <v>287</v>
      </c>
      <c r="B20" s="173" t="s">
        <v>288</v>
      </c>
      <c r="C20" s="147"/>
      <c r="D20" s="147"/>
    </row>
    <row r="21" spans="1:4" x14ac:dyDescent="0.2">
      <c r="A21" s="173" t="s">
        <v>289</v>
      </c>
      <c r="B21" s="173" t="s">
        <v>290</v>
      </c>
      <c r="C21" s="147"/>
      <c r="D21" s="147"/>
    </row>
    <row r="22" spans="1:4" x14ac:dyDescent="0.2">
      <c r="A22" s="173" t="s">
        <v>291</v>
      </c>
      <c r="B22" s="173" t="s">
        <v>292</v>
      </c>
      <c r="C22" s="147"/>
      <c r="D22" s="147"/>
    </row>
    <row r="23" spans="1:4" x14ac:dyDescent="0.2">
      <c r="A23" s="173" t="s">
        <v>293</v>
      </c>
      <c r="B23" s="173" t="s">
        <v>294</v>
      </c>
      <c r="C23" s="147"/>
      <c r="D23" s="147"/>
    </row>
    <row r="24" spans="1:4" x14ac:dyDescent="0.2">
      <c r="A24" s="173" t="s">
        <v>295</v>
      </c>
      <c r="B24" s="173" t="s">
        <v>296</v>
      </c>
      <c r="C24" s="147"/>
      <c r="D24" s="147"/>
    </row>
    <row r="25" spans="1:4" x14ac:dyDescent="0.2">
      <c r="A25" s="173" t="s">
        <v>297</v>
      </c>
      <c r="B25" s="173" t="s">
        <v>298</v>
      </c>
      <c r="C25" s="147"/>
      <c r="D25" s="147"/>
    </row>
    <row r="26" spans="1:4" x14ac:dyDescent="0.2">
      <c r="A26" s="173" t="s">
        <v>299</v>
      </c>
      <c r="B26" s="173" t="s">
        <v>300</v>
      </c>
      <c r="C26" s="147"/>
      <c r="D26" s="147"/>
    </row>
    <row r="27" spans="1:4" x14ac:dyDescent="0.2">
      <c r="A27" s="173" t="s">
        <v>301</v>
      </c>
      <c r="B27" s="173" t="s">
        <v>302</v>
      </c>
      <c r="C27" s="147"/>
      <c r="D27" s="147"/>
    </row>
    <row r="28" spans="1:4" x14ac:dyDescent="0.2">
      <c r="A28" s="173" t="s">
        <v>303</v>
      </c>
      <c r="B28" s="173" t="s">
        <v>304</v>
      </c>
      <c r="C28" s="147"/>
      <c r="D28" s="147"/>
    </row>
    <row r="29" spans="1:4" x14ac:dyDescent="0.2">
      <c r="A29" s="173" t="s">
        <v>305</v>
      </c>
      <c r="B29" s="173" t="s">
        <v>306</v>
      </c>
      <c r="C29" s="147"/>
      <c r="D29" s="147"/>
    </row>
    <row r="30" spans="1:4" x14ac:dyDescent="0.2">
      <c r="A30" s="173" t="s">
        <v>307</v>
      </c>
      <c r="B30" s="173" t="s">
        <v>308</v>
      </c>
      <c r="C30" s="147"/>
      <c r="D30" s="147"/>
    </row>
    <row r="31" spans="1:4" x14ac:dyDescent="0.2">
      <c r="A31" s="173" t="s">
        <v>309</v>
      </c>
      <c r="B31" s="173" t="s">
        <v>310</v>
      </c>
      <c r="C31" s="147"/>
      <c r="D31" s="147"/>
    </row>
    <row r="32" spans="1:4" x14ac:dyDescent="0.2">
      <c r="A32" s="173" t="s">
        <v>311</v>
      </c>
      <c r="B32" s="173" t="s">
        <v>312</v>
      </c>
      <c r="C32" s="147"/>
      <c r="D32" s="147"/>
    </row>
    <row r="33" spans="1:4" x14ac:dyDescent="0.2">
      <c r="A33" s="173" t="s">
        <v>313</v>
      </c>
      <c r="B33" s="173" t="s">
        <v>314</v>
      </c>
      <c r="C33" s="147"/>
      <c r="D33" s="147"/>
    </row>
    <row r="34" spans="1:4" x14ac:dyDescent="0.2">
      <c r="A34" s="173" t="s">
        <v>315</v>
      </c>
      <c r="B34" s="173" t="s">
        <v>316</v>
      </c>
      <c r="C34" s="147"/>
      <c r="D34" s="147"/>
    </row>
    <row r="35" spans="1:4" x14ac:dyDescent="0.2">
      <c r="A35" s="173" t="s">
        <v>317</v>
      </c>
      <c r="B35" s="173" t="s">
        <v>318</v>
      </c>
      <c r="C35" s="147"/>
      <c r="D35" s="147"/>
    </row>
    <row r="36" spans="1:4" x14ac:dyDescent="0.2">
      <c r="A36" s="173" t="s">
        <v>319</v>
      </c>
      <c r="B36" s="173" t="s">
        <v>320</v>
      </c>
      <c r="C36" s="147"/>
      <c r="D36" s="147"/>
    </row>
    <row r="37" spans="1:4" x14ac:dyDescent="0.2">
      <c r="A37" s="173" t="s">
        <v>321</v>
      </c>
      <c r="B37" s="173" t="s">
        <v>322</v>
      </c>
      <c r="C37" s="147"/>
      <c r="D37" s="147"/>
    </row>
    <row r="38" spans="1:4" x14ac:dyDescent="0.2">
      <c r="A38" s="173" t="s">
        <v>323</v>
      </c>
      <c r="B38" s="173" t="s">
        <v>324</v>
      </c>
      <c r="C38" s="147"/>
      <c r="D38" s="147"/>
    </row>
    <row r="39" spans="1:4" x14ac:dyDescent="0.2">
      <c r="A39" s="173" t="s">
        <v>325</v>
      </c>
      <c r="B39" s="173" t="s">
        <v>326</v>
      </c>
      <c r="C39" s="147"/>
      <c r="D39" s="147"/>
    </row>
    <row r="40" spans="1:4" x14ac:dyDescent="0.2">
      <c r="A40" s="173" t="s">
        <v>327</v>
      </c>
      <c r="B40" s="173" t="s">
        <v>328</v>
      </c>
      <c r="C40" s="147"/>
      <c r="D40" s="147"/>
    </row>
    <row r="41" spans="1:4" x14ac:dyDescent="0.2">
      <c r="A41" s="173" t="s">
        <v>329</v>
      </c>
      <c r="B41" s="173" t="s">
        <v>330</v>
      </c>
      <c r="C41" s="147"/>
      <c r="D41" s="147"/>
    </row>
    <row r="42" spans="1:4" x14ac:dyDescent="0.2">
      <c r="A42" s="173" t="s">
        <v>331</v>
      </c>
      <c r="B42" s="173" t="s">
        <v>332</v>
      </c>
      <c r="C42" s="147"/>
      <c r="D42" s="147"/>
    </row>
    <row r="43" spans="1:4" x14ac:dyDescent="0.2">
      <c r="A43" s="173" t="s">
        <v>333</v>
      </c>
      <c r="B43" s="173" t="s">
        <v>334</v>
      </c>
      <c r="C43" s="147"/>
      <c r="D43" s="147"/>
    </row>
    <row r="44" spans="1:4" x14ac:dyDescent="0.2">
      <c r="A44" s="173" t="s">
        <v>335</v>
      </c>
      <c r="B44" s="173" t="s">
        <v>336</v>
      </c>
      <c r="C44" s="147"/>
      <c r="D44" s="147"/>
    </row>
    <row r="45" spans="1:4" x14ac:dyDescent="0.2">
      <c r="A45" s="173" t="s">
        <v>337</v>
      </c>
      <c r="B45" s="173" t="s">
        <v>338</v>
      </c>
      <c r="C45" s="147"/>
      <c r="D45" s="147"/>
    </row>
    <row r="46" spans="1:4" x14ac:dyDescent="0.2">
      <c r="A46" s="173" t="s">
        <v>339</v>
      </c>
      <c r="B46" s="173" t="s">
        <v>340</v>
      </c>
      <c r="C46" s="147"/>
      <c r="D46" s="147"/>
    </row>
    <row r="47" spans="1:4" x14ac:dyDescent="0.2">
      <c r="A47" s="173" t="s">
        <v>341</v>
      </c>
      <c r="B47" s="173" t="s">
        <v>342</v>
      </c>
      <c r="C47" s="147"/>
      <c r="D47" s="147"/>
    </row>
    <row r="48" spans="1:4" x14ac:dyDescent="0.2">
      <c r="A48" s="173" t="s">
        <v>343</v>
      </c>
      <c r="B48" s="173" t="s">
        <v>344</v>
      </c>
      <c r="C48" s="147"/>
      <c r="D48" s="147"/>
    </row>
    <row r="49" spans="1:4" x14ac:dyDescent="0.2">
      <c r="A49" s="173" t="s">
        <v>345</v>
      </c>
      <c r="B49" s="173" t="s">
        <v>346</v>
      </c>
      <c r="C49" s="147"/>
      <c r="D49" s="147"/>
    </row>
    <row r="50" spans="1:4" x14ac:dyDescent="0.2">
      <c r="A50" s="173" t="s">
        <v>347</v>
      </c>
      <c r="B50" s="173" t="s">
        <v>348</v>
      </c>
      <c r="C50" s="147"/>
      <c r="D50" s="147"/>
    </row>
    <row r="51" spans="1:4" x14ac:dyDescent="0.2">
      <c r="A51" s="173" t="s">
        <v>349</v>
      </c>
      <c r="B51" s="173" t="s">
        <v>350</v>
      </c>
      <c r="C51" s="147"/>
      <c r="D51" s="147"/>
    </row>
    <row r="52" spans="1:4" x14ac:dyDescent="0.2">
      <c r="A52" s="173" t="s">
        <v>351</v>
      </c>
      <c r="B52" s="173" t="s">
        <v>352</v>
      </c>
      <c r="C52" s="147"/>
      <c r="D52" s="147"/>
    </row>
    <row r="53" spans="1:4" x14ac:dyDescent="0.2">
      <c r="A53" s="173" t="s">
        <v>353</v>
      </c>
      <c r="B53" s="173" t="s">
        <v>354</v>
      </c>
      <c r="C53" s="147"/>
      <c r="D53" s="147"/>
    </row>
    <row r="54" spans="1:4" x14ac:dyDescent="0.2">
      <c r="A54" s="173" t="s">
        <v>355</v>
      </c>
      <c r="B54" s="173" t="s">
        <v>356</v>
      </c>
      <c r="C54" s="147"/>
      <c r="D54" s="147"/>
    </row>
    <row r="55" spans="1:4" x14ac:dyDescent="0.2">
      <c r="A55" s="173" t="s">
        <v>357</v>
      </c>
      <c r="B55" s="173" t="s">
        <v>358</v>
      </c>
      <c r="C55" s="147"/>
      <c r="D55" s="147"/>
    </row>
    <row r="56" spans="1:4" x14ac:dyDescent="0.2">
      <c r="A56" s="173" t="s">
        <v>359</v>
      </c>
      <c r="B56" s="173" t="s">
        <v>360</v>
      </c>
      <c r="C56" s="147"/>
      <c r="D56" s="147"/>
    </row>
    <row r="57" spans="1:4" x14ac:dyDescent="0.2">
      <c r="A57" s="173" t="s">
        <v>361</v>
      </c>
      <c r="B57" s="173" t="s">
        <v>362</v>
      </c>
      <c r="C57" s="147"/>
      <c r="D57" s="147"/>
    </row>
    <row r="58" spans="1:4" x14ac:dyDescent="0.2">
      <c r="A58" s="173" t="s">
        <v>363</v>
      </c>
      <c r="B58" s="173" t="s">
        <v>364</v>
      </c>
      <c r="C58" s="147"/>
      <c r="D58" s="147"/>
    </row>
    <row r="59" spans="1:4" x14ac:dyDescent="0.2">
      <c r="A59" s="173" t="s">
        <v>365</v>
      </c>
      <c r="B59" s="173" t="s">
        <v>366</v>
      </c>
      <c r="C59" s="147"/>
      <c r="D59" s="147"/>
    </row>
    <row r="60" spans="1:4" x14ac:dyDescent="0.2">
      <c r="A60" s="173" t="s">
        <v>367</v>
      </c>
      <c r="B60" s="173" t="s">
        <v>368</v>
      </c>
      <c r="C60" s="147"/>
      <c r="D60" s="147"/>
    </row>
    <row r="61" spans="1:4" x14ac:dyDescent="0.2">
      <c r="A61" s="173" t="s">
        <v>369</v>
      </c>
      <c r="B61" s="173" t="s">
        <v>370</v>
      </c>
      <c r="C61" s="147"/>
      <c r="D61" s="147"/>
    </row>
    <row r="62" spans="1:4" x14ac:dyDescent="0.2">
      <c r="A62" s="173" t="s">
        <v>371</v>
      </c>
      <c r="B62" s="173" t="s">
        <v>372</v>
      </c>
      <c r="C62" s="147"/>
      <c r="D62" s="147"/>
    </row>
    <row r="63" spans="1:4" x14ac:dyDescent="0.2">
      <c r="A63" s="173" t="s">
        <v>373</v>
      </c>
      <c r="B63" s="173" t="s">
        <v>374</v>
      </c>
      <c r="C63" s="147"/>
      <c r="D63" s="147"/>
    </row>
    <row r="64" spans="1:4" x14ac:dyDescent="0.2">
      <c r="A64" s="173" t="s">
        <v>375</v>
      </c>
      <c r="B64" s="173" t="s">
        <v>376</v>
      </c>
      <c r="C64" s="147"/>
      <c r="D64" s="147"/>
    </row>
    <row r="65" spans="1:4" x14ac:dyDescent="0.2">
      <c r="A65" s="173" t="s">
        <v>377</v>
      </c>
      <c r="B65" s="173" t="s">
        <v>378</v>
      </c>
      <c r="C65" s="147"/>
      <c r="D65" s="147"/>
    </row>
    <row r="66" spans="1:4" x14ac:dyDescent="0.2">
      <c r="A66" s="173" t="s">
        <v>379</v>
      </c>
      <c r="B66" s="173" t="s">
        <v>380</v>
      </c>
      <c r="C66" s="147"/>
      <c r="D66" s="147"/>
    </row>
    <row r="67" spans="1:4" x14ac:dyDescent="0.2">
      <c r="A67" s="173" t="s">
        <v>381</v>
      </c>
      <c r="B67" s="173" t="s">
        <v>382</v>
      </c>
      <c r="C67" s="147"/>
      <c r="D67" s="147"/>
    </row>
    <row r="68" spans="1:4" x14ac:dyDescent="0.2">
      <c r="A68" s="173" t="s">
        <v>383</v>
      </c>
      <c r="B68" s="173" t="s">
        <v>384</v>
      </c>
      <c r="C68" s="147"/>
      <c r="D68" s="147"/>
    </row>
    <row r="69" spans="1:4" x14ac:dyDescent="0.2">
      <c r="A69" s="173" t="s">
        <v>385</v>
      </c>
      <c r="B69" s="173" t="s">
        <v>386</v>
      </c>
      <c r="C69" s="147"/>
      <c r="D69" s="147"/>
    </row>
    <row r="70" spans="1:4" x14ac:dyDescent="0.2">
      <c r="A70" s="173" t="s">
        <v>387</v>
      </c>
      <c r="B70" s="173" t="s">
        <v>388</v>
      </c>
      <c r="C70" s="147"/>
      <c r="D70" s="147"/>
    </row>
    <row r="71" spans="1:4" x14ac:dyDescent="0.2">
      <c r="A71" s="173" t="s">
        <v>389</v>
      </c>
      <c r="B71" s="173" t="s">
        <v>390</v>
      </c>
      <c r="C71" s="147"/>
      <c r="D71" s="147"/>
    </row>
    <row r="72" spans="1:4" x14ac:dyDescent="0.2">
      <c r="A72" s="173" t="s">
        <v>391</v>
      </c>
      <c r="B72" s="173" t="s">
        <v>392</v>
      </c>
      <c r="C72" s="147"/>
      <c r="D72" s="147"/>
    </row>
    <row r="73" spans="1:4" x14ac:dyDescent="0.2">
      <c r="A73" s="173" t="s">
        <v>393</v>
      </c>
      <c r="B73" s="173" t="s">
        <v>394</v>
      </c>
      <c r="C73" s="147"/>
      <c r="D73" s="147"/>
    </row>
    <row r="74" spans="1:4" x14ac:dyDescent="0.2">
      <c r="A74" s="173" t="s">
        <v>395</v>
      </c>
      <c r="B74" s="173" t="s">
        <v>396</v>
      </c>
      <c r="C74" s="147"/>
      <c r="D74" s="147"/>
    </row>
    <row r="75" spans="1:4" x14ac:dyDescent="0.2">
      <c r="A75" s="173" t="s">
        <v>397</v>
      </c>
      <c r="B75" s="173" t="s">
        <v>398</v>
      </c>
      <c r="C75" s="147"/>
      <c r="D75" s="147"/>
    </row>
    <row r="76" spans="1:4" x14ac:dyDescent="0.2">
      <c r="A76" s="173" t="s">
        <v>399</v>
      </c>
      <c r="B76" s="173" t="s">
        <v>400</v>
      </c>
      <c r="C76" s="147"/>
      <c r="D76" s="147"/>
    </row>
    <row r="77" spans="1:4" x14ac:dyDescent="0.2">
      <c r="A77" s="173" t="s">
        <v>401</v>
      </c>
      <c r="B77" s="173" t="s">
        <v>402</v>
      </c>
      <c r="C77" s="147"/>
      <c r="D77" s="147"/>
    </row>
    <row r="78" spans="1:4" x14ac:dyDescent="0.2">
      <c r="A78" s="173" t="s">
        <v>403</v>
      </c>
      <c r="B78" s="173" t="s">
        <v>404</v>
      </c>
      <c r="C78" s="147"/>
      <c r="D78" s="147"/>
    </row>
    <row r="79" spans="1:4" x14ac:dyDescent="0.2">
      <c r="A79" s="173" t="s">
        <v>405</v>
      </c>
      <c r="B79" s="173" t="s">
        <v>406</v>
      </c>
      <c r="C79" s="147"/>
      <c r="D79" s="147"/>
    </row>
    <row r="80" spans="1:4" x14ac:dyDescent="0.2">
      <c r="A80" s="173" t="s">
        <v>407</v>
      </c>
      <c r="B80" s="173" t="s">
        <v>408</v>
      </c>
      <c r="C80" s="147"/>
      <c r="D80" s="147"/>
    </row>
    <row r="81" spans="1:4" x14ac:dyDescent="0.2">
      <c r="A81" s="173" t="s">
        <v>409</v>
      </c>
      <c r="B81" s="173" t="s">
        <v>410</v>
      </c>
      <c r="C81" s="147"/>
      <c r="D81" s="147"/>
    </row>
    <row r="82" spans="1:4" x14ac:dyDescent="0.2">
      <c r="A82" s="173" t="s">
        <v>411</v>
      </c>
      <c r="B82" s="173" t="s">
        <v>412</v>
      </c>
      <c r="C82" s="147"/>
      <c r="D82" s="147"/>
    </row>
    <row r="83" spans="1:4" x14ac:dyDescent="0.2">
      <c r="A83" s="173" t="s">
        <v>413</v>
      </c>
      <c r="B83" s="173" t="s">
        <v>414</v>
      </c>
      <c r="C83" s="147"/>
      <c r="D83" s="147"/>
    </row>
    <row r="84" spans="1:4" x14ac:dyDescent="0.2">
      <c r="A84" s="173" t="s">
        <v>415</v>
      </c>
      <c r="B84" s="173" t="s">
        <v>416</v>
      </c>
      <c r="C84" s="147"/>
      <c r="D84" s="147"/>
    </row>
    <row r="85" spans="1:4" x14ac:dyDescent="0.2">
      <c r="A85" s="173" t="s">
        <v>417</v>
      </c>
      <c r="B85" s="173" t="s">
        <v>418</v>
      </c>
      <c r="C85" s="147"/>
      <c r="D85" s="147"/>
    </row>
    <row r="86" spans="1:4" x14ac:dyDescent="0.2">
      <c r="A86" s="173" t="s">
        <v>419</v>
      </c>
      <c r="B86" s="173" t="s">
        <v>420</v>
      </c>
      <c r="C86" s="147"/>
      <c r="D86" s="147"/>
    </row>
    <row r="87" spans="1:4" x14ac:dyDescent="0.2">
      <c r="A87" s="173" t="s">
        <v>421</v>
      </c>
      <c r="B87" s="173" t="s">
        <v>422</v>
      </c>
      <c r="C87" s="147"/>
      <c r="D87" s="147"/>
    </row>
    <row r="88" spans="1:4" x14ac:dyDescent="0.2">
      <c r="A88" s="173" t="s">
        <v>423</v>
      </c>
      <c r="B88" s="173" t="s">
        <v>246</v>
      </c>
      <c r="C88" s="147"/>
      <c r="D88" s="147"/>
    </row>
    <row r="89" spans="1:4" x14ac:dyDescent="0.2">
      <c r="A89" s="173" t="s">
        <v>424</v>
      </c>
      <c r="B89" s="173" t="s">
        <v>425</v>
      </c>
      <c r="C89" s="147"/>
      <c r="D89" s="147"/>
    </row>
    <row r="90" spans="1:4" x14ac:dyDescent="0.2">
      <c r="A90" s="173" t="s">
        <v>426</v>
      </c>
      <c r="B90" s="173" t="s">
        <v>427</v>
      </c>
      <c r="C90" s="147"/>
      <c r="D90" s="147"/>
    </row>
    <row r="91" spans="1:4" x14ac:dyDescent="0.2">
      <c r="A91" s="173" t="s">
        <v>428</v>
      </c>
      <c r="B91" s="173" t="s">
        <v>429</v>
      </c>
      <c r="C91" s="147"/>
      <c r="D91" s="147"/>
    </row>
    <row r="92" spans="1:4" x14ac:dyDescent="0.2">
      <c r="A92" s="173" t="s">
        <v>430</v>
      </c>
      <c r="B92" s="173" t="s">
        <v>431</v>
      </c>
      <c r="C92" s="147"/>
      <c r="D92" s="147"/>
    </row>
    <row r="93" spans="1:4" x14ac:dyDescent="0.2">
      <c r="A93" s="173" t="s">
        <v>432</v>
      </c>
      <c r="B93" s="173" t="s">
        <v>433</v>
      </c>
      <c r="C93" s="147"/>
      <c r="D93" s="147"/>
    </row>
    <row r="94" spans="1:4" x14ac:dyDescent="0.2">
      <c r="A94" s="173" t="s">
        <v>434</v>
      </c>
      <c r="B94" s="173" t="s">
        <v>435</v>
      </c>
      <c r="C94" s="147"/>
      <c r="D94" s="147"/>
    </row>
    <row r="95" spans="1:4" x14ac:dyDescent="0.2">
      <c r="A95" s="173" t="s">
        <v>436</v>
      </c>
      <c r="B95" s="173" t="s">
        <v>437</v>
      </c>
      <c r="C95" s="147"/>
      <c r="D95" s="147"/>
    </row>
    <row r="96" spans="1:4" x14ac:dyDescent="0.2">
      <c r="A96" s="173" t="s">
        <v>438</v>
      </c>
      <c r="B96" s="173" t="s">
        <v>439</v>
      </c>
      <c r="C96" s="147"/>
      <c r="D96" s="147"/>
    </row>
    <row r="97" spans="1:4" x14ac:dyDescent="0.2">
      <c r="A97" s="173" t="s">
        <v>440</v>
      </c>
      <c r="B97" s="173" t="s">
        <v>441</v>
      </c>
      <c r="C97" s="147"/>
      <c r="D97" s="147"/>
    </row>
    <row r="98" spans="1:4" x14ac:dyDescent="0.2">
      <c r="A98" s="173" t="s">
        <v>442</v>
      </c>
      <c r="B98" s="173" t="s">
        <v>443</v>
      </c>
      <c r="C98" s="147"/>
      <c r="D98" s="147"/>
    </row>
    <row r="99" spans="1:4" x14ac:dyDescent="0.2">
      <c r="A99" s="173" t="s">
        <v>444</v>
      </c>
      <c r="B99" s="173" t="s">
        <v>445</v>
      </c>
      <c r="C99" s="147"/>
      <c r="D99" s="147"/>
    </row>
    <row r="100" spans="1:4" x14ac:dyDescent="0.2">
      <c r="A100" s="173" t="s">
        <v>446</v>
      </c>
      <c r="B100" s="173" t="s">
        <v>447</v>
      </c>
      <c r="C100" s="147"/>
      <c r="D100" s="147"/>
    </row>
    <row r="101" spans="1:4" x14ac:dyDescent="0.2">
      <c r="A101" s="173" t="s">
        <v>448</v>
      </c>
      <c r="B101" s="173" t="s">
        <v>449</v>
      </c>
      <c r="C101" s="147"/>
      <c r="D101" s="147"/>
    </row>
    <row r="102" spans="1:4" x14ac:dyDescent="0.2">
      <c r="A102" s="173" t="s">
        <v>450</v>
      </c>
      <c r="B102" s="173" t="s">
        <v>451</v>
      </c>
      <c r="C102" s="147"/>
      <c r="D102" s="147"/>
    </row>
    <row r="103" spans="1:4" x14ac:dyDescent="0.2">
      <c r="A103" s="173" t="s">
        <v>452</v>
      </c>
      <c r="B103" s="173" t="s">
        <v>453</v>
      </c>
      <c r="C103" s="147"/>
      <c r="D103" s="147"/>
    </row>
    <row r="104" spans="1:4" x14ac:dyDescent="0.2">
      <c r="A104" s="173" t="s">
        <v>454</v>
      </c>
      <c r="B104" s="173" t="s">
        <v>455</v>
      </c>
      <c r="C104" s="147"/>
      <c r="D104" s="147"/>
    </row>
    <row r="105" spans="1:4" x14ac:dyDescent="0.2">
      <c r="A105" s="173" t="s">
        <v>456</v>
      </c>
      <c r="B105" s="173" t="s">
        <v>457</v>
      </c>
      <c r="C105" s="147"/>
      <c r="D105" s="147"/>
    </row>
    <row r="106" spans="1:4" x14ac:dyDescent="0.2">
      <c r="A106" s="173" t="s">
        <v>458</v>
      </c>
      <c r="B106" s="173" t="s">
        <v>459</v>
      </c>
      <c r="C106" s="147"/>
      <c r="D106" s="147"/>
    </row>
    <row r="107" spans="1:4" x14ac:dyDescent="0.2">
      <c r="A107" s="173" t="s">
        <v>460</v>
      </c>
      <c r="B107" s="173" t="s">
        <v>461</v>
      </c>
      <c r="C107" s="147"/>
      <c r="D107" s="147"/>
    </row>
    <row r="108" spans="1:4" x14ac:dyDescent="0.2">
      <c r="A108" s="173" t="s">
        <v>462</v>
      </c>
      <c r="B108" s="173" t="s">
        <v>463</v>
      </c>
      <c r="C108" s="147"/>
      <c r="D108" s="147"/>
    </row>
    <row r="109" spans="1:4" x14ac:dyDescent="0.2">
      <c r="A109" s="173" t="s">
        <v>464</v>
      </c>
      <c r="B109" s="173" t="s">
        <v>465</v>
      </c>
      <c r="C109" s="147"/>
      <c r="D109" s="147"/>
    </row>
    <row r="110" spans="1:4" x14ac:dyDescent="0.2">
      <c r="A110" s="173" t="s">
        <v>466</v>
      </c>
      <c r="B110" s="173" t="s">
        <v>467</v>
      </c>
      <c r="C110" s="147"/>
      <c r="D110" s="147"/>
    </row>
    <row r="111" spans="1:4" x14ac:dyDescent="0.2">
      <c r="A111" s="173" t="s">
        <v>468</v>
      </c>
      <c r="B111" s="173" t="s">
        <v>469</v>
      </c>
      <c r="C111" s="147"/>
      <c r="D111" s="147"/>
    </row>
    <row r="112" spans="1:4" x14ac:dyDescent="0.2">
      <c r="A112" s="173" t="s">
        <v>470</v>
      </c>
      <c r="B112" s="173" t="s">
        <v>471</v>
      </c>
      <c r="C112" s="147"/>
      <c r="D112" s="147"/>
    </row>
    <row r="113" spans="1:4" x14ac:dyDescent="0.2">
      <c r="A113" s="173" t="s">
        <v>472</v>
      </c>
      <c r="B113" s="173" t="s">
        <v>473</v>
      </c>
      <c r="C113" s="147"/>
      <c r="D113" s="147"/>
    </row>
    <row r="114" spans="1:4" x14ac:dyDescent="0.2">
      <c r="A114" s="173" t="s">
        <v>474</v>
      </c>
      <c r="B114" s="173" t="s">
        <v>475</v>
      </c>
      <c r="C114" s="147"/>
      <c r="D114" s="147"/>
    </row>
    <row r="115" spans="1:4" x14ac:dyDescent="0.2">
      <c r="A115" s="173" t="s">
        <v>476</v>
      </c>
      <c r="B115" s="173" t="s">
        <v>477</v>
      </c>
      <c r="C115" s="147"/>
      <c r="D115" s="147"/>
    </row>
    <row r="116" spans="1:4" x14ac:dyDescent="0.2">
      <c r="A116" s="173" t="s">
        <v>478</v>
      </c>
      <c r="B116" s="173" t="s">
        <v>479</v>
      </c>
      <c r="C116" s="147"/>
      <c r="D116" s="147"/>
    </row>
    <row r="117" spans="1:4" x14ac:dyDescent="0.2">
      <c r="A117" s="173" t="s">
        <v>480</v>
      </c>
      <c r="B117" s="173" t="s">
        <v>481</v>
      </c>
      <c r="C117" s="147"/>
      <c r="D117" s="147"/>
    </row>
    <row r="118" spans="1:4" x14ac:dyDescent="0.2">
      <c r="A118" s="173" t="s">
        <v>482</v>
      </c>
      <c r="B118" s="173" t="s">
        <v>483</v>
      </c>
      <c r="C118" s="147"/>
      <c r="D118" s="147"/>
    </row>
    <row r="119" spans="1:4" x14ac:dyDescent="0.2">
      <c r="A119" s="173" t="s">
        <v>484</v>
      </c>
      <c r="B119" s="173" t="s">
        <v>485</v>
      </c>
      <c r="C119" s="147"/>
      <c r="D119" s="147"/>
    </row>
    <row r="120" spans="1:4" x14ac:dyDescent="0.2">
      <c r="A120" s="173" t="s">
        <v>486</v>
      </c>
      <c r="B120" s="173" t="s">
        <v>487</v>
      </c>
      <c r="C120" s="147"/>
      <c r="D120" s="147"/>
    </row>
    <row r="121" spans="1:4" x14ac:dyDescent="0.2">
      <c r="A121" s="173" t="s">
        <v>488</v>
      </c>
      <c r="B121" s="173" t="s">
        <v>489</v>
      </c>
      <c r="C121" s="147"/>
      <c r="D121" s="147"/>
    </row>
    <row r="122" spans="1:4" x14ac:dyDescent="0.2">
      <c r="A122" s="173" t="s">
        <v>490</v>
      </c>
      <c r="B122" s="173" t="s">
        <v>491</v>
      </c>
      <c r="C122" s="147"/>
      <c r="D122" s="147"/>
    </row>
    <row r="123" spans="1:4" x14ac:dyDescent="0.2">
      <c r="A123" s="173" t="s">
        <v>492</v>
      </c>
      <c r="B123" s="173" t="s">
        <v>493</v>
      </c>
      <c r="C123" s="147"/>
      <c r="D123" s="147"/>
    </row>
    <row r="124" spans="1:4" x14ac:dyDescent="0.2">
      <c r="A124" s="173" t="s">
        <v>494</v>
      </c>
      <c r="B124" s="173" t="s">
        <v>495</v>
      </c>
      <c r="C124" s="147"/>
      <c r="D124" s="147"/>
    </row>
    <row r="125" spans="1:4" x14ac:dyDescent="0.2">
      <c r="A125" s="173" t="s">
        <v>496</v>
      </c>
      <c r="B125" s="173" t="s">
        <v>497</v>
      </c>
      <c r="C125" s="147"/>
      <c r="D125" s="147"/>
    </row>
    <row r="126" spans="1:4" x14ac:dyDescent="0.2">
      <c r="A126" s="173" t="s">
        <v>498</v>
      </c>
      <c r="B126" s="173" t="s">
        <v>499</v>
      </c>
      <c r="C126" s="147"/>
      <c r="D126" s="147"/>
    </row>
    <row r="127" spans="1:4" x14ac:dyDescent="0.2">
      <c r="A127" s="173" t="s">
        <v>500</v>
      </c>
      <c r="B127" s="173" t="s">
        <v>501</v>
      </c>
      <c r="C127" s="147"/>
      <c r="D127" s="147"/>
    </row>
    <row r="128" spans="1:4" x14ac:dyDescent="0.2">
      <c r="A128" s="173" t="s">
        <v>502</v>
      </c>
      <c r="B128" s="173" t="s">
        <v>503</v>
      </c>
      <c r="C128" s="147"/>
      <c r="D128" s="147"/>
    </row>
    <row r="129" spans="1:4" x14ac:dyDescent="0.2">
      <c r="A129" s="173" t="s">
        <v>504</v>
      </c>
      <c r="B129" s="173" t="s">
        <v>505</v>
      </c>
      <c r="C129" s="147"/>
      <c r="D129" s="147"/>
    </row>
    <row r="130" spans="1:4" x14ac:dyDescent="0.2">
      <c r="A130" s="173" t="s">
        <v>506</v>
      </c>
      <c r="B130" s="173" t="s">
        <v>507</v>
      </c>
      <c r="C130" s="147"/>
      <c r="D130" s="147"/>
    </row>
    <row r="131" spans="1:4" x14ac:dyDescent="0.2">
      <c r="A131" s="173" t="s">
        <v>508</v>
      </c>
      <c r="B131" s="173" t="s">
        <v>509</v>
      </c>
      <c r="C131" s="147"/>
      <c r="D131" s="147"/>
    </row>
    <row r="132" spans="1:4" x14ac:dyDescent="0.2">
      <c r="A132" s="173" t="s">
        <v>510</v>
      </c>
      <c r="B132" s="173" t="s">
        <v>511</v>
      </c>
      <c r="C132" s="147"/>
      <c r="D132" s="147"/>
    </row>
    <row r="133" spans="1:4" x14ac:dyDescent="0.2">
      <c r="A133" s="173" t="s">
        <v>512</v>
      </c>
      <c r="B133" s="173" t="s">
        <v>513</v>
      </c>
      <c r="C133" s="147"/>
      <c r="D133" s="147"/>
    </row>
    <row r="134" spans="1:4" x14ac:dyDescent="0.2">
      <c r="A134" s="173" t="s">
        <v>514</v>
      </c>
      <c r="B134" s="173" t="s">
        <v>515</v>
      </c>
      <c r="C134" s="147"/>
      <c r="D134" s="147"/>
    </row>
    <row r="135" spans="1:4" x14ac:dyDescent="0.2">
      <c r="A135" s="173" t="s">
        <v>516</v>
      </c>
      <c r="B135" s="173" t="s">
        <v>517</v>
      </c>
      <c r="C135" s="147"/>
      <c r="D135" s="147"/>
    </row>
    <row r="136" spans="1:4" x14ac:dyDescent="0.2">
      <c r="A136" s="173" t="s">
        <v>518</v>
      </c>
      <c r="B136" s="173" t="s">
        <v>519</v>
      </c>
      <c r="C136" s="147"/>
      <c r="D136" s="147"/>
    </row>
    <row r="137" spans="1:4" x14ac:dyDescent="0.2">
      <c r="A137" s="173" t="s">
        <v>520</v>
      </c>
      <c r="B137" s="173" t="s">
        <v>521</v>
      </c>
      <c r="C137" s="147"/>
      <c r="D137" s="147"/>
    </row>
    <row r="138" spans="1:4" x14ac:dyDescent="0.2">
      <c r="A138" s="173" t="s">
        <v>522</v>
      </c>
      <c r="B138" s="173" t="s">
        <v>523</v>
      </c>
      <c r="C138" s="147"/>
      <c r="D138" s="147"/>
    </row>
    <row r="139" spans="1:4" x14ac:dyDescent="0.2">
      <c r="A139" s="173" t="s">
        <v>524</v>
      </c>
      <c r="B139" s="173" t="s">
        <v>525</v>
      </c>
      <c r="C139" s="147"/>
      <c r="D139" s="147"/>
    </row>
    <row r="140" spans="1:4" x14ac:dyDescent="0.2">
      <c r="A140" s="173" t="s">
        <v>526</v>
      </c>
      <c r="B140" s="173" t="s">
        <v>527</v>
      </c>
      <c r="C140" s="147"/>
      <c r="D140" s="147"/>
    </row>
    <row r="141" spans="1:4" x14ac:dyDescent="0.2">
      <c r="A141" s="173" t="s">
        <v>528</v>
      </c>
      <c r="B141" s="173" t="s">
        <v>529</v>
      </c>
      <c r="C141" s="147"/>
      <c r="D141" s="147"/>
    </row>
    <row r="142" spans="1:4" x14ac:dyDescent="0.2">
      <c r="A142" s="173" t="s">
        <v>530</v>
      </c>
      <c r="B142" s="173" t="s">
        <v>531</v>
      </c>
      <c r="C142" s="147"/>
      <c r="D142" s="147"/>
    </row>
    <row r="143" spans="1:4" x14ac:dyDescent="0.2">
      <c r="A143" s="173" t="s">
        <v>532</v>
      </c>
      <c r="B143" s="173" t="s">
        <v>533</v>
      </c>
      <c r="C143" s="147"/>
      <c r="D143" s="147"/>
    </row>
    <row r="144" spans="1:4" x14ac:dyDescent="0.2">
      <c r="A144" s="173" t="s">
        <v>534</v>
      </c>
      <c r="B144" s="173" t="s">
        <v>535</v>
      </c>
      <c r="C144" s="147"/>
      <c r="D144" s="147"/>
    </row>
    <row r="145" spans="1:4" x14ac:dyDescent="0.2">
      <c r="A145" s="173" t="s">
        <v>536</v>
      </c>
      <c r="B145" s="173" t="s">
        <v>537</v>
      </c>
      <c r="C145" s="147"/>
      <c r="D145" s="147"/>
    </row>
    <row r="146" spans="1:4" x14ac:dyDescent="0.2">
      <c r="A146" s="173" t="s">
        <v>538</v>
      </c>
      <c r="B146" s="173" t="s">
        <v>539</v>
      </c>
      <c r="C146" s="147"/>
      <c r="D146" s="147"/>
    </row>
    <row r="147" spans="1:4" x14ac:dyDescent="0.2">
      <c r="A147" s="173" t="s">
        <v>540</v>
      </c>
      <c r="B147" s="173" t="s">
        <v>541</v>
      </c>
      <c r="C147" s="147"/>
      <c r="D147" s="147"/>
    </row>
    <row r="148" spans="1:4" x14ac:dyDescent="0.2">
      <c r="A148" s="173" t="s">
        <v>542</v>
      </c>
      <c r="B148" s="173" t="s">
        <v>543</v>
      </c>
      <c r="C148" s="147"/>
      <c r="D148" s="147"/>
    </row>
    <row r="149" spans="1:4" x14ac:dyDescent="0.2">
      <c r="A149" s="173" t="s">
        <v>544</v>
      </c>
      <c r="B149" s="173" t="s">
        <v>545</v>
      </c>
      <c r="C149" s="147"/>
      <c r="D149" s="147"/>
    </row>
    <row r="150" spans="1:4" x14ac:dyDescent="0.2">
      <c r="A150" s="173" t="s">
        <v>546</v>
      </c>
      <c r="B150" s="173" t="s">
        <v>547</v>
      </c>
      <c r="C150" s="147"/>
      <c r="D150" s="147"/>
    </row>
    <row r="151" spans="1:4" x14ac:dyDescent="0.2">
      <c r="A151" s="173" t="s">
        <v>548</v>
      </c>
      <c r="B151" s="173" t="s">
        <v>549</v>
      </c>
      <c r="C151" s="147"/>
      <c r="D151" s="147"/>
    </row>
    <row r="152" spans="1:4" x14ac:dyDescent="0.2">
      <c r="A152" s="173" t="s">
        <v>550</v>
      </c>
      <c r="B152" s="173" t="s">
        <v>551</v>
      </c>
      <c r="C152" s="147"/>
      <c r="D152" s="147"/>
    </row>
    <row r="153" spans="1:4" x14ac:dyDescent="0.2">
      <c r="A153" s="173" t="s">
        <v>552</v>
      </c>
      <c r="B153" s="173" t="s">
        <v>553</v>
      </c>
      <c r="C153" s="147"/>
      <c r="D153" s="147"/>
    </row>
    <row r="154" spans="1:4" x14ac:dyDescent="0.2">
      <c r="A154" s="173" t="s">
        <v>554</v>
      </c>
      <c r="B154" s="173" t="s">
        <v>555</v>
      </c>
      <c r="C154" s="147"/>
      <c r="D154" s="147"/>
    </row>
    <row r="155" spans="1:4" x14ac:dyDescent="0.2">
      <c r="A155" s="173" t="s">
        <v>556</v>
      </c>
      <c r="B155" s="173" t="s">
        <v>557</v>
      </c>
      <c r="C155" s="147"/>
      <c r="D155" s="147"/>
    </row>
    <row r="156" spans="1:4" x14ac:dyDescent="0.2">
      <c r="A156" s="173" t="s">
        <v>558</v>
      </c>
      <c r="B156" s="173" t="s">
        <v>559</v>
      </c>
      <c r="C156" s="147"/>
      <c r="D156" s="147"/>
    </row>
    <row r="157" spans="1:4" x14ac:dyDescent="0.2">
      <c r="A157" s="173" t="s">
        <v>560</v>
      </c>
      <c r="B157" s="173" t="s">
        <v>561</v>
      </c>
      <c r="C157" s="147"/>
      <c r="D157" s="147"/>
    </row>
    <row r="158" spans="1:4" x14ac:dyDescent="0.2">
      <c r="A158" s="173" t="s">
        <v>562</v>
      </c>
      <c r="B158" s="173" t="s">
        <v>563</v>
      </c>
      <c r="C158" s="147"/>
      <c r="D158" s="147"/>
    </row>
    <row r="159" spans="1:4" x14ac:dyDescent="0.2">
      <c r="A159" s="173" t="s">
        <v>564</v>
      </c>
      <c r="B159" s="173" t="s">
        <v>565</v>
      </c>
      <c r="C159" s="147"/>
      <c r="D159" s="147"/>
    </row>
    <row r="160" spans="1:4" x14ac:dyDescent="0.2">
      <c r="A160" s="173" t="s">
        <v>566</v>
      </c>
      <c r="B160" s="173" t="s">
        <v>567</v>
      </c>
      <c r="C160" s="147"/>
      <c r="D160" s="147"/>
    </row>
    <row r="161" spans="1:4" x14ac:dyDescent="0.2">
      <c r="A161" s="173" t="s">
        <v>568</v>
      </c>
      <c r="B161" s="173" t="s">
        <v>569</v>
      </c>
      <c r="C161" s="147"/>
      <c r="D161" s="147"/>
    </row>
    <row r="162" spans="1:4" x14ac:dyDescent="0.2">
      <c r="A162" s="173" t="s">
        <v>570</v>
      </c>
      <c r="B162" s="173" t="s">
        <v>571</v>
      </c>
      <c r="C162" s="147"/>
      <c r="D162" s="147"/>
    </row>
    <row r="163" spans="1:4" x14ac:dyDescent="0.2">
      <c r="A163" s="173" t="s">
        <v>572</v>
      </c>
      <c r="B163" s="173" t="s">
        <v>569</v>
      </c>
      <c r="C163" s="147"/>
      <c r="D163" s="147"/>
    </row>
    <row r="164" spans="1:4" x14ac:dyDescent="0.2">
      <c r="A164" s="173" t="s">
        <v>573</v>
      </c>
      <c r="B164" s="173" t="s">
        <v>574</v>
      </c>
      <c r="C164" s="147"/>
      <c r="D164" s="147"/>
    </row>
    <row r="165" spans="1:4" x14ac:dyDescent="0.2">
      <c r="A165" s="173" t="s">
        <v>575</v>
      </c>
      <c r="B165" s="173" t="s">
        <v>576</v>
      </c>
      <c r="C165" s="147"/>
      <c r="D165" s="147"/>
    </row>
    <row r="166" spans="1:4" x14ac:dyDescent="0.2">
      <c r="A166" s="173" t="s">
        <v>577</v>
      </c>
      <c r="B166" s="173" t="s">
        <v>578</v>
      </c>
      <c r="C166" s="147"/>
      <c r="D166" s="147"/>
    </row>
    <row r="167" spans="1:4" x14ac:dyDescent="0.2">
      <c r="A167" s="173" t="s">
        <v>579</v>
      </c>
      <c r="B167" s="173" t="s">
        <v>580</v>
      </c>
      <c r="C167" s="147"/>
      <c r="D167" s="147"/>
    </row>
    <row r="168" spans="1:4" x14ac:dyDescent="0.2">
      <c r="A168" s="173" t="s">
        <v>581</v>
      </c>
      <c r="B168" s="173" t="s">
        <v>582</v>
      </c>
      <c r="C168" s="147"/>
      <c r="D168" s="147"/>
    </row>
    <row r="169" spans="1:4" x14ac:dyDescent="0.2">
      <c r="A169" s="173" t="s">
        <v>583</v>
      </c>
      <c r="B169" s="173" t="s">
        <v>584</v>
      </c>
      <c r="C169" s="147"/>
      <c r="D169" s="147"/>
    </row>
    <row r="170" spans="1:4" x14ac:dyDescent="0.2">
      <c r="A170" s="173" t="s">
        <v>585</v>
      </c>
      <c r="B170" s="173" t="s">
        <v>586</v>
      </c>
      <c r="C170" s="147"/>
      <c r="D170" s="147"/>
    </row>
    <row r="171" spans="1:4" x14ac:dyDescent="0.2">
      <c r="A171" s="173" t="s">
        <v>587</v>
      </c>
      <c r="B171" s="173" t="s">
        <v>588</v>
      </c>
      <c r="C171" s="147"/>
      <c r="D171" s="147"/>
    </row>
    <row r="172" spans="1:4" x14ac:dyDescent="0.2">
      <c r="A172" s="173" t="s">
        <v>589</v>
      </c>
      <c r="B172" s="173" t="s">
        <v>590</v>
      </c>
      <c r="C172" s="147"/>
      <c r="D172" s="147"/>
    </row>
    <row r="173" spans="1:4" x14ac:dyDescent="0.2">
      <c r="A173" s="173" t="s">
        <v>591</v>
      </c>
      <c r="B173" s="173" t="s">
        <v>592</v>
      </c>
      <c r="C173" s="147"/>
      <c r="D173" s="147"/>
    </row>
    <row r="174" spans="1:4" x14ac:dyDescent="0.2">
      <c r="A174" s="173" t="s">
        <v>593</v>
      </c>
      <c r="B174" s="173" t="s">
        <v>594</v>
      </c>
      <c r="C174" s="147"/>
      <c r="D174" s="147"/>
    </row>
    <row r="175" spans="1:4" x14ac:dyDescent="0.2">
      <c r="A175" s="173" t="s">
        <v>595</v>
      </c>
      <c r="B175" s="173" t="s">
        <v>596</v>
      </c>
      <c r="C175" s="147"/>
      <c r="D175" s="147"/>
    </row>
    <row r="176" spans="1:4" x14ac:dyDescent="0.2">
      <c r="A176" s="173" t="s">
        <v>597</v>
      </c>
      <c r="B176" s="173" t="s">
        <v>598</v>
      </c>
      <c r="C176" s="147"/>
      <c r="D176" s="147"/>
    </row>
    <row r="177" spans="1:4" x14ac:dyDescent="0.2">
      <c r="A177" s="173" t="s">
        <v>599</v>
      </c>
      <c r="B177" s="173" t="s">
        <v>600</v>
      </c>
      <c r="C177" s="147"/>
      <c r="D177" s="147"/>
    </row>
    <row r="178" spans="1:4" x14ac:dyDescent="0.2">
      <c r="A178" s="173" t="s">
        <v>601</v>
      </c>
      <c r="B178" s="173" t="s">
        <v>602</v>
      </c>
      <c r="C178" s="147"/>
      <c r="D178" s="147"/>
    </row>
    <row r="179" spans="1:4" x14ac:dyDescent="0.2">
      <c r="A179" s="173" t="s">
        <v>603</v>
      </c>
      <c r="B179" s="173" t="s">
        <v>604</v>
      </c>
      <c r="C179" s="147"/>
      <c r="D179" s="147"/>
    </row>
    <row r="180" spans="1:4" x14ac:dyDescent="0.2">
      <c r="A180" s="173" t="s">
        <v>605</v>
      </c>
      <c r="B180" s="173" t="s">
        <v>606</v>
      </c>
      <c r="C180" s="147"/>
      <c r="D180" s="147"/>
    </row>
    <row r="181" spans="1:4" x14ac:dyDescent="0.2">
      <c r="A181" s="173" t="s">
        <v>607</v>
      </c>
      <c r="B181" s="173" t="s">
        <v>81</v>
      </c>
      <c r="C181" s="147"/>
      <c r="D181" s="147"/>
    </row>
    <row r="182" spans="1:4" x14ac:dyDescent="0.2">
      <c r="A182" s="173" t="s">
        <v>608</v>
      </c>
      <c r="B182" s="173" t="s">
        <v>267</v>
      </c>
      <c r="C182" s="147"/>
      <c r="D182" s="147"/>
    </row>
    <row r="183" spans="1:4" x14ac:dyDescent="0.2">
      <c r="A183" s="173" t="s">
        <v>609</v>
      </c>
      <c r="B183" s="173" t="s">
        <v>610</v>
      </c>
      <c r="C183" s="147"/>
      <c r="D183" s="147"/>
    </row>
    <row r="184" spans="1:4" x14ac:dyDescent="0.2">
      <c r="A184" s="173" t="s">
        <v>611</v>
      </c>
      <c r="B184" s="173" t="s">
        <v>612</v>
      </c>
      <c r="C184" s="147"/>
      <c r="D184" s="147"/>
    </row>
    <row r="185" spans="1:4" x14ac:dyDescent="0.2">
      <c r="A185" s="173" t="s">
        <v>613</v>
      </c>
      <c r="B185" s="173" t="s">
        <v>271</v>
      </c>
      <c r="C185" s="147"/>
      <c r="D185" s="147"/>
    </row>
    <row r="186" spans="1:4" x14ac:dyDescent="0.2">
      <c r="A186" s="173" t="s">
        <v>614</v>
      </c>
      <c r="B186" s="173" t="s">
        <v>615</v>
      </c>
      <c r="C186" s="147"/>
      <c r="D186" s="147"/>
    </row>
    <row r="187" spans="1:4" x14ac:dyDescent="0.2">
      <c r="A187" s="173" t="s">
        <v>616</v>
      </c>
      <c r="B187" s="173" t="s">
        <v>617</v>
      </c>
      <c r="C187" s="147"/>
      <c r="D187" s="147"/>
    </row>
    <row r="188" spans="1:4" x14ac:dyDescent="0.2">
      <c r="A188" s="173" t="s">
        <v>618</v>
      </c>
      <c r="B188" s="173" t="s">
        <v>619</v>
      </c>
      <c r="C188" s="147"/>
      <c r="D188" s="147"/>
    </row>
    <row r="189" spans="1:4" x14ac:dyDescent="0.2">
      <c r="A189" s="173" t="s">
        <v>620</v>
      </c>
      <c r="B189" s="173" t="s">
        <v>621</v>
      </c>
      <c r="C189" s="147"/>
      <c r="D189" s="147"/>
    </row>
    <row r="190" spans="1:4" x14ac:dyDescent="0.2">
      <c r="A190" s="173" t="s">
        <v>622</v>
      </c>
      <c r="B190" s="173" t="s">
        <v>623</v>
      </c>
      <c r="C190" s="147"/>
      <c r="D190" s="147"/>
    </row>
    <row r="191" spans="1:4" x14ac:dyDescent="0.2">
      <c r="A191" s="173" t="s">
        <v>624</v>
      </c>
      <c r="B191" s="173" t="s">
        <v>625</v>
      </c>
      <c r="C191" s="147"/>
      <c r="D191" s="147"/>
    </row>
    <row r="192" spans="1:4" x14ac:dyDescent="0.2">
      <c r="A192" s="173" t="s">
        <v>626</v>
      </c>
      <c r="B192" s="173" t="s">
        <v>627</v>
      </c>
      <c r="C192" s="147"/>
      <c r="D192" s="147"/>
    </row>
    <row r="193" spans="1:4" x14ac:dyDescent="0.2">
      <c r="A193" s="173" t="s">
        <v>628</v>
      </c>
      <c r="B193" s="173" t="s">
        <v>629</v>
      </c>
      <c r="C193" s="147"/>
      <c r="D193" s="147"/>
    </row>
    <row r="194" spans="1:4" x14ac:dyDescent="0.2">
      <c r="A194" s="173" t="s">
        <v>630</v>
      </c>
      <c r="B194" s="173" t="s">
        <v>354</v>
      </c>
      <c r="C194" s="147"/>
      <c r="D194" s="147"/>
    </row>
    <row r="195" spans="1:4" x14ac:dyDescent="0.2">
      <c r="A195" s="173" t="s">
        <v>631</v>
      </c>
      <c r="B195" s="173" t="s">
        <v>632</v>
      </c>
      <c r="C195" s="147"/>
      <c r="D195" s="147"/>
    </row>
    <row r="196" spans="1:4" x14ac:dyDescent="0.2">
      <c r="A196" s="173" t="s">
        <v>633</v>
      </c>
      <c r="B196" s="173" t="s">
        <v>634</v>
      </c>
      <c r="C196" s="147"/>
      <c r="D196" s="147"/>
    </row>
    <row r="197" spans="1:4" ht="13.5" thickBot="1" x14ac:dyDescent="0.25">
      <c r="A197" s="175" t="s">
        <v>635</v>
      </c>
      <c r="B197" s="175" t="s">
        <v>636</v>
      </c>
      <c r="C197" s="176"/>
      <c r="D197" s="176"/>
    </row>
  </sheetData>
  <phoneticPr fontId="2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Q194"/>
  <sheetViews>
    <sheetView showGridLines="0" topLeftCell="A166" workbookViewId="0">
      <selection activeCell="H196" sqref="H196"/>
    </sheetView>
  </sheetViews>
  <sheetFormatPr defaultRowHeight="14.1" customHeight="1" x14ac:dyDescent="0.2"/>
  <cols>
    <col min="1" max="1" width="30" customWidth="1"/>
    <col min="3" max="3" width="13.42578125" customWidth="1"/>
  </cols>
  <sheetData>
    <row r="1" spans="1:15" ht="14.1" customHeight="1" x14ac:dyDescent="0.35">
      <c r="B1" s="154" t="s">
        <v>77</v>
      </c>
    </row>
    <row r="2" spans="1:15" ht="14.1" customHeight="1" x14ac:dyDescent="0.35">
      <c r="A2" s="154"/>
    </row>
    <row r="3" spans="1:15" ht="14.1" customHeight="1" x14ac:dyDescent="0.35">
      <c r="B3" s="154" t="s">
        <v>78</v>
      </c>
    </row>
    <row r="4" spans="1:15" ht="14.1" customHeight="1" x14ac:dyDescent="0.35">
      <c r="B4" s="154" t="s">
        <v>79</v>
      </c>
    </row>
    <row r="5" spans="1:15" ht="14.1" customHeight="1" x14ac:dyDescent="0.35">
      <c r="A5" s="154"/>
    </row>
    <row r="6" spans="1:15" ht="14.1" customHeight="1" x14ac:dyDescent="0.35">
      <c r="A6" s="155"/>
    </row>
    <row r="7" spans="1:15" ht="14.1" customHeight="1" x14ac:dyDescent="0.35">
      <c r="A7" s="156" t="s">
        <v>80</v>
      </c>
    </row>
    <row r="8" spans="1:15" ht="14.1" customHeight="1" x14ac:dyDescent="0.35">
      <c r="A8" s="155"/>
    </row>
    <row r="9" spans="1:15" ht="14.1" customHeight="1" x14ac:dyDescent="0.2">
      <c r="A9" s="157"/>
      <c r="B9" s="158" t="s">
        <v>81</v>
      </c>
      <c r="C9" s="159"/>
      <c r="D9" s="157"/>
      <c r="E9" s="159"/>
    </row>
    <row r="10" spans="1:15" ht="14.1" customHeight="1" x14ac:dyDescent="0.2">
      <c r="B10" s="160" t="s">
        <v>82</v>
      </c>
      <c r="C10" s="160" t="s">
        <v>83</v>
      </c>
      <c r="D10" s="160" t="s">
        <v>84</v>
      </c>
      <c r="E10" s="160" t="s">
        <v>85</v>
      </c>
      <c r="F10" s="160" t="s">
        <v>86</v>
      </c>
      <c r="G10" s="160" t="s">
        <v>87</v>
      </c>
      <c r="H10" s="160" t="s">
        <v>88</v>
      </c>
    </row>
    <row r="11" spans="1:15" ht="14.1" customHeight="1" x14ac:dyDescent="0.35">
      <c r="A11" s="161"/>
      <c r="B11" s="465"/>
      <c r="C11" s="465"/>
      <c r="D11" s="159"/>
      <c r="E11" s="157"/>
      <c r="F11" s="159"/>
      <c r="G11" s="157"/>
      <c r="H11" s="159"/>
      <c r="I11" s="157"/>
      <c r="J11" s="159"/>
      <c r="K11" s="157"/>
      <c r="L11" s="159"/>
      <c r="M11" s="157"/>
      <c r="N11" s="159"/>
      <c r="O11" s="157"/>
    </row>
    <row r="12" spans="1:15" ht="14.1" customHeight="1" x14ac:dyDescent="0.2">
      <c r="A12" s="464" t="s">
        <v>89</v>
      </c>
      <c r="B12" s="464"/>
      <c r="C12" s="163"/>
      <c r="D12" s="463">
        <v>4500</v>
      </c>
      <c r="E12" s="463"/>
      <c r="F12" s="463">
        <v>90</v>
      </c>
      <c r="G12" s="463"/>
      <c r="H12" s="463"/>
      <c r="I12" s="463"/>
      <c r="J12" s="463">
        <v>4410</v>
      </c>
      <c r="K12" s="463"/>
      <c r="L12" s="463"/>
      <c r="M12" s="463"/>
      <c r="N12" s="463"/>
      <c r="O12" s="463"/>
    </row>
    <row r="13" spans="1:15" ht="14.1" customHeight="1" x14ac:dyDescent="0.2">
      <c r="A13" s="464" t="s">
        <v>90</v>
      </c>
      <c r="B13" s="464"/>
      <c r="C13" s="163"/>
      <c r="D13" s="463">
        <v>28206.87</v>
      </c>
      <c r="E13" s="463"/>
      <c r="F13" s="463">
        <v>564.14</v>
      </c>
      <c r="G13" s="463"/>
      <c r="H13" s="463"/>
      <c r="I13" s="463"/>
      <c r="J13" s="463">
        <v>27642.73</v>
      </c>
      <c r="K13" s="463"/>
      <c r="L13" s="463"/>
      <c r="M13" s="463"/>
      <c r="N13" s="463"/>
      <c r="O13" s="463"/>
    </row>
    <row r="14" spans="1:15" ht="14.1" customHeight="1" x14ac:dyDescent="0.2">
      <c r="A14" s="464" t="s">
        <v>91</v>
      </c>
      <c r="B14" s="464"/>
      <c r="C14" s="163"/>
      <c r="D14" s="463">
        <v>1192</v>
      </c>
      <c r="E14" s="463"/>
      <c r="F14" s="463">
        <v>23.84</v>
      </c>
      <c r="G14" s="463"/>
      <c r="H14" s="463"/>
      <c r="I14" s="463"/>
      <c r="J14" s="463">
        <v>1168.1600000000001</v>
      </c>
      <c r="K14" s="463"/>
      <c r="L14" s="463"/>
      <c r="M14" s="463"/>
      <c r="N14" s="463"/>
      <c r="O14" s="463"/>
    </row>
    <row r="15" spans="1:15" ht="14.1" customHeight="1" x14ac:dyDescent="0.35">
      <c r="A15" s="161"/>
      <c r="B15" s="466"/>
      <c r="C15" s="466"/>
      <c r="D15" s="163"/>
      <c r="E15" s="164"/>
      <c r="F15" s="163"/>
      <c r="G15" s="164"/>
      <c r="H15" s="163"/>
      <c r="I15" s="164"/>
      <c r="J15" s="163"/>
      <c r="K15" s="164"/>
      <c r="L15" s="163"/>
      <c r="M15" s="164"/>
      <c r="N15" s="163"/>
      <c r="O15" s="164"/>
    </row>
    <row r="16" spans="1:15" ht="14.1" customHeight="1" x14ac:dyDescent="0.2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</row>
    <row r="17" spans="1:16" ht="14.1" customHeight="1" thickBot="1" x14ac:dyDescent="0.25">
      <c r="B17" s="160" t="s">
        <v>92</v>
      </c>
      <c r="C17" s="160">
        <v>33898.870000000003</v>
      </c>
      <c r="D17" s="160" t="s">
        <v>92</v>
      </c>
      <c r="E17" s="160">
        <v>677.98</v>
      </c>
      <c r="F17" s="160" t="s">
        <v>92</v>
      </c>
      <c r="G17" s="160" t="s">
        <v>92</v>
      </c>
      <c r="H17" s="160">
        <v>33220.89</v>
      </c>
    </row>
    <row r="18" spans="1:16" ht="14.1" customHeight="1" thickTop="1" x14ac:dyDescent="0.2">
      <c r="A18" s="166"/>
      <c r="B18" s="163"/>
      <c r="C18" s="166"/>
      <c r="D18" s="163"/>
      <c r="E18" s="166"/>
      <c r="F18" s="163"/>
      <c r="G18" s="166"/>
      <c r="H18" s="163"/>
      <c r="I18" s="166"/>
      <c r="J18" s="163"/>
      <c r="K18" s="166"/>
      <c r="L18" s="163"/>
      <c r="M18" s="166"/>
    </row>
    <row r="19" spans="1:16" ht="14.1" customHeight="1" x14ac:dyDescent="0.35">
      <c r="A19" s="155"/>
    </row>
    <row r="20" spans="1:16" ht="14.1" customHeight="1" x14ac:dyDescent="0.35">
      <c r="A20" s="156" t="s">
        <v>93</v>
      </c>
    </row>
    <row r="21" spans="1:16" ht="14.1" customHeight="1" x14ac:dyDescent="0.35">
      <c r="A21" s="155"/>
    </row>
    <row r="22" spans="1:16" ht="14.1" customHeight="1" x14ac:dyDescent="0.2">
      <c r="A22" s="157"/>
      <c r="B22" s="158" t="s">
        <v>81</v>
      </c>
      <c r="C22" s="159"/>
      <c r="D22" s="157"/>
      <c r="E22" s="159"/>
    </row>
    <row r="23" spans="1:16" ht="14.1" customHeight="1" x14ac:dyDescent="0.2">
      <c r="B23" s="160" t="s">
        <v>82</v>
      </c>
      <c r="C23" s="160" t="s">
        <v>83</v>
      </c>
      <c r="D23" s="160" t="s">
        <v>84</v>
      </c>
      <c r="E23" s="160" t="s">
        <v>85</v>
      </c>
      <c r="F23" s="160" t="s">
        <v>86</v>
      </c>
      <c r="G23" s="160" t="s">
        <v>87</v>
      </c>
      <c r="H23" s="160" t="s">
        <v>88</v>
      </c>
    </row>
    <row r="24" spans="1:16" ht="14.1" customHeight="1" x14ac:dyDescent="0.35">
      <c r="A24" s="467"/>
      <c r="B24" s="467"/>
      <c r="C24" s="467"/>
      <c r="D24" s="157"/>
      <c r="E24" s="159"/>
      <c r="F24" s="157"/>
      <c r="G24" s="159"/>
      <c r="H24" s="157"/>
      <c r="I24" s="159"/>
      <c r="J24" s="157"/>
      <c r="K24" s="159"/>
      <c r="L24" s="157"/>
      <c r="M24" s="159"/>
      <c r="N24" s="157"/>
      <c r="O24" s="159"/>
      <c r="P24" s="157"/>
    </row>
    <row r="25" spans="1:16" ht="14.1" customHeight="1" x14ac:dyDescent="0.2">
      <c r="A25" s="162" t="s">
        <v>94</v>
      </c>
      <c r="B25" s="163"/>
      <c r="C25" s="463">
        <v>5500</v>
      </c>
      <c r="D25" s="463"/>
      <c r="E25" s="463">
        <v>5500</v>
      </c>
      <c r="F25" s="463"/>
      <c r="G25" s="463"/>
      <c r="H25" s="463"/>
      <c r="I25" s="463" t="s">
        <v>95</v>
      </c>
      <c r="J25" s="463"/>
      <c r="K25" s="463"/>
      <c r="L25" s="463"/>
      <c r="M25" s="463"/>
      <c r="N25" s="463"/>
      <c r="O25" s="463"/>
      <c r="P25" s="463"/>
    </row>
    <row r="26" spans="1:16" ht="14.1" customHeight="1" x14ac:dyDescent="0.2">
      <c r="A26" s="162" t="s">
        <v>96</v>
      </c>
      <c r="B26" s="163"/>
      <c r="C26" s="463">
        <v>8800</v>
      </c>
      <c r="D26" s="463"/>
      <c r="E26" s="463">
        <v>8800</v>
      </c>
      <c r="F26" s="463"/>
      <c r="G26" s="463"/>
      <c r="H26" s="463"/>
      <c r="I26" s="463" t="s">
        <v>95</v>
      </c>
      <c r="J26" s="463"/>
      <c r="K26" s="463"/>
      <c r="L26" s="463"/>
      <c r="M26" s="463"/>
      <c r="N26" s="463"/>
      <c r="O26" s="463"/>
      <c r="P26" s="463"/>
    </row>
    <row r="27" spans="1:16" ht="14.1" customHeight="1" x14ac:dyDescent="0.2">
      <c r="A27" s="162" t="s">
        <v>97</v>
      </c>
      <c r="B27" s="163"/>
      <c r="C27" s="463">
        <v>4500</v>
      </c>
      <c r="D27" s="463"/>
      <c r="E27" s="463">
        <v>4500</v>
      </c>
      <c r="F27" s="463"/>
      <c r="G27" s="463"/>
      <c r="H27" s="463"/>
      <c r="I27" s="463" t="s">
        <v>95</v>
      </c>
      <c r="J27" s="463"/>
      <c r="K27" s="463"/>
      <c r="L27" s="463"/>
      <c r="M27" s="463"/>
      <c r="N27" s="463"/>
      <c r="O27" s="463"/>
      <c r="P27" s="463"/>
    </row>
    <row r="28" spans="1:16" ht="14.1" customHeight="1" x14ac:dyDescent="0.2">
      <c r="A28" s="162" t="s">
        <v>98</v>
      </c>
      <c r="B28" s="163"/>
      <c r="C28" s="463">
        <v>10000</v>
      </c>
      <c r="D28" s="463"/>
      <c r="E28" s="463">
        <v>10000</v>
      </c>
      <c r="F28" s="463"/>
      <c r="G28" s="463"/>
      <c r="H28" s="463"/>
      <c r="I28" s="463" t="s">
        <v>95</v>
      </c>
      <c r="J28" s="463"/>
      <c r="K28" s="463"/>
      <c r="L28" s="463"/>
      <c r="M28" s="463"/>
      <c r="N28" s="463"/>
      <c r="O28" s="463"/>
      <c r="P28" s="463"/>
    </row>
    <row r="29" spans="1:16" ht="14.1" customHeight="1" x14ac:dyDescent="0.2">
      <c r="A29" s="162" t="s">
        <v>99</v>
      </c>
      <c r="B29" s="163"/>
      <c r="C29" s="463">
        <v>750</v>
      </c>
      <c r="D29" s="463"/>
      <c r="E29" s="463">
        <v>750</v>
      </c>
      <c r="F29" s="463"/>
      <c r="G29" s="463"/>
      <c r="H29" s="463"/>
      <c r="I29" s="463" t="s">
        <v>95</v>
      </c>
      <c r="J29" s="463"/>
      <c r="K29" s="463"/>
      <c r="L29" s="463"/>
      <c r="M29" s="463"/>
      <c r="N29" s="463"/>
      <c r="O29" s="463"/>
      <c r="P29" s="463"/>
    </row>
    <row r="30" spans="1:16" ht="14.1" customHeight="1" x14ac:dyDescent="0.2">
      <c r="A30" s="162" t="s">
        <v>100</v>
      </c>
      <c r="B30" s="163"/>
      <c r="C30" s="463">
        <v>4500</v>
      </c>
      <c r="D30" s="463"/>
      <c r="E30" s="463">
        <v>4500</v>
      </c>
      <c r="F30" s="463"/>
      <c r="G30" s="463"/>
      <c r="H30" s="463"/>
      <c r="I30" s="463" t="s">
        <v>95</v>
      </c>
      <c r="J30" s="463"/>
      <c r="K30" s="463"/>
      <c r="L30" s="463"/>
      <c r="M30" s="463"/>
      <c r="N30" s="463"/>
      <c r="O30" s="463"/>
      <c r="P30" s="463"/>
    </row>
    <row r="31" spans="1:16" ht="14.1" customHeight="1" x14ac:dyDescent="0.2">
      <c r="A31" s="162" t="s">
        <v>101</v>
      </c>
      <c r="B31" s="163"/>
      <c r="C31" s="463">
        <v>13250</v>
      </c>
      <c r="D31" s="463"/>
      <c r="E31" s="463">
        <v>13250</v>
      </c>
      <c r="F31" s="463"/>
      <c r="G31" s="463"/>
      <c r="H31" s="463"/>
      <c r="I31" s="463" t="s">
        <v>95</v>
      </c>
      <c r="J31" s="463"/>
      <c r="K31" s="463"/>
      <c r="L31" s="463"/>
      <c r="M31" s="463"/>
      <c r="N31" s="463"/>
      <c r="O31" s="463"/>
      <c r="P31" s="463"/>
    </row>
    <row r="32" spans="1:16" ht="14.1" customHeight="1" x14ac:dyDescent="0.2">
      <c r="A32" s="162" t="s">
        <v>102</v>
      </c>
      <c r="B32" s="163"/>
      <c r="C32" s="463">
        <v>65000</v>
      </c>
      <c r="D32" s="463"/>
      <c r="E32" s="463">
        <v>65000</v>
      </c>
      <c r="F32" s="463"/>
      <c r="G32" s="463"/>
      <c r="H32" s="463"/>
      <c r="I32" s="463" t="s">
        <v>95</v>
      </c>
      <c r="J32" s="463"/>
      <c r="K32" s="463"/>
      <c r="L32" s="463"/>
      <c r="M32" s="463"/>
      <c r="N32" s="463"/>
      <c r="O32" s="463"/>
      <c r="P32" s="463"/>
    </row>
    <row r="33" spans="1:16" ht="14.1" customHeight="1" x14ac:dyDescent="0.2">
      <c r="A33" s="162" t="s">
        <v>103</v>
      </c>
      <c r="B33" s="163"/>
      <c r="C33" s="463">
        <v>4600</v>
      </c>
      <c r="D33" s="463"/>
      <c r="E33" s="463">
        <v>4600</v>
      </c>
      <c r="F33" s="463"/>
      <c r="G33" s="463"/>
      <c r="H33" s="463"/>
      <c r="I33" s="463" t="s">
        <v>95</v>
      </c>
      <c r="J33" s="463"/>
      <c r="K33" s="463"/>
      <c r="L33" s="463"/>
      <c r="M33" s="463"/>
      <c r="N33" s="463"/>
      <c r="O33" s="463"/>
      <c r="P33" s="463"/>
    </row>
    <row r="34" spans="1:16" ht="14.1" customHeight="1" x14ac:dyDescent="0.2">
      <c r="A34" s="162" t="s">
        <v>104</v>
      </c>
      <c r="B34" s="163"/>
      <c r="C34" s="463">
        <v>8115</v>
      </c>
      <c r="D34" s="463"/>
      <c r="E34" s="463">
        <v>8115</v>
      </c>
      <c r="F34" s="463"/>
      <c r="G34" s="463"/>
      <c r="H34" s="463"/>
      <c r="I34" s="463" t="s">
        <v>95</v>
      </c>
      <c r="J34" s="463"/>
      <c r="K34" s="463"/>
      <c r="L34" s="463"/>
      <c r="M34" s="463"/>
      <c r="N34" s="463"/>
      <c r="O34" s="463"/>
      <c r="P34" s="463"/>
    </row>
    <row r="35" spans="1:16" ht="14.1" customHeight="1" x14ac:dyDescent="0.2">
      <c r="A35" s="162" t="s">
        <v>105</v>
      </c>
      <c r="B35" s="163"/>
      <c r="C35" s="463">
        <v>1000</v>
      </c>
      <c r="D35" s="463"/>
      <c r="E35" s="463">
        <v>1000</v>
      </c>
      <c r="F35" s="463"/>
      <c r="G35" s="463"/>
      <c r="H35" s="463"/>
      <c r="I35" s="463" t="s">
        <v>95</v>
      </c>
      <c r="J35" s="463"/>
      <c r="K35" s="463"/>
      <c r="L35" s="463"/>
      <c r="M35" s="463"/>
      <c r="N35" s="463"/>
      <c r="O35" s="463"/>
      <c r="P35" s="463"/>
    </row>
    <row r="36" spans="1:16" ht="14.1" customHeight="1" x14ac:dyDescent="0.2">
      <c r="A36" s="162" t="s">
        <v>106</v>
      </c>
      <c r="B36" s="163"/>
      <c r="C36" s="463">
        <v>1600</v>
      </c>
      <c r="D36" s="463"/>
      <c r="E36" s="463">
        <v>1600</v>
      </c>
      <c r="F36" s="463"/>
      <c r="G36" s="463"/>
      <c r="H36" s="463"/>
      <c r="I36" s="463" t="s">
        <v>95</v>
      </c>
      <c r="J36" s="463"/>
      <c r="K36" s="463"/>
      <c r="L36" s="463"/>
      <c r="M36" s="463"/>
      <c r="N36" s="463"/>
      <c r="O36" s="463"/>
      <c r="P36" s="463"/>
    </row>
    <row r="37" spans="1:16" ht="14.1" customHeight="1" x14ac:dyDescent="0.2">
      <c r="A37" s="162" t="s">
        <v>107</v>
      </c>
      <c r="B37" s="163"/>
      <c r="C37" s="463">
        <v>1600</v>
      </c>
      <c r="D37" s="463"/>
      <c r="E37" s="463">
        <v>1600</v>
      </c>
      <c r="F37" s="463"/>
      <c r="G37" s="463"/>
      <c r="H37" s="463"/>
      <c r="I37" s="463" t="s">
        <v>95</v>
      </c>
      <c r="J37" s="463"/>
      <c r="K37" s="463"/>
      <c r="L37" s="463"/>
      <c r="M37" s="463"/>
      <c r="N37" s="463"/>
      <c r="O37" s="463"/>
      <c r="P37" s="463"/>
    </row>
    <row r="38" spans="1:16" ht="14.1" customHeight="1" x14ac:dyDescent="0.2">
      <c r="A38" s="162" t="s">
        <v>108</v>
      </c>
      <c r="B38" s="163"/>
      <c r="C38" s="463">
        <v>1600</v>
      </c>
      <c r="D38" s="463"/>
      <c r="E38" s="463">
        <v>1600</v>
      </c>
      <c r="F38" s="463"/>
      <c r="G38" s="463"/>
      <c r="H38" s="463"/>
      <c r="I38" s="463" t="s">
        <v>95</v>
      </c>
      <c r="J38" s="463"/>
      <c r="K38" s="463"/>
      <c r="L38" s="463"/>
      <c r="M38" s="463"/>
      <c r="N38" s="463"/>
      <c r="O38" s="463"/>
      <c r="P38" s="463"/>
    </row>
    <row r="39" spans="1:16" ht="14.1" customHeight="1" x14ac:dyDescent="0.2">
      <c r="A39" s="162" t="s">
        <v>109</v>
      </c>
      <c r="B39" s="163"/>
      <c r="C39" s="463">
        <v>4000</v>
      </c>
      <c r="D39" s="463"/>
      <c r="E39" s="463">
        <v>4000</v>
      </c>
      <c r="F39" s="463"/>
      <c r="G39" s="463"/>
      <c r="H39" s="463"/>
      <c r="I39" s="463" t="s">
        <v>95</v>
      </c>
      <c r="J39" s="463"/>
      <c r="K39" s="463"/>
      <c r="L39" s="463"/>
      <c r="M39" s="463"/>
      <c r="N39" s="463"/>
      <c r="O39" s="463"/>
      <c r="P39" s="463"/>
    </row>
    <row r="40" spans="1:16" ht="14.1" customHeight="1" x14ac:dyDescent="0.2">
      <c r="A40" s="162" t="s">
        <v>110</v>
      </c>
      <c r="B40" s="163"/>
      <c r="C40" s="463">
        <v>52500</v>
      </c>
      <c r="D40" s="463"/>
      <c r="E40" s="463">
        <v>52500</v>
      </c>
      <c r="F40" s="463"/>
      <c r="G40" s="463"/>
      <c r="H40" s="463"/>
      <c r="I40" s="463" t="s">
        <v>95</v>
      </c>
      <c r="J40" s="463"/>
      <c r="K40" s="463"/>
      <c r="L40" s="463"/>
      <c r="M40" s="463"/>
      <c r="N40" s="463"/>
      <c r="O40" s="463"/>
      <c r="P40" s="463"/>
    </row>
    <row r="41" spans="1:16" ht="14.1" customHeight="1" x14ac:dyDescent="0.2">
      <c r="A41" s="162" t="s">
        <v>111</v>
      </c>
      <c r="B41" s="163"/>
      <c r="C41" s="463">
        <v>2100</v>
      </c>
      <c r="D41" s="463"/>
      <c r="E41" s="463">
        <v>2100</v>
      </c>
      <c r="F41" s="463"/>
      <c r="G41" s="463"/>
      <c r="H41" s="463"/>
      <c r="I41" s="463" t="s">
        <v>95</v>
      </c>
      <c r="J41" s="463"/>
      <c r="K41" s="463"/>
      <c r="L41" s="463"/>
      <c r="M41" s="463"/>
      <c r="N41" s="463"/>
      <c r="O41" s="463"/>
      <c r="P41" s="463"/>
    </row>
    <row r="42" spans="1:16" ht="14.1" customHeight="1" x14ac:dyDescent="0.2">
      <c r="A42" s="162" t="s">
        <v>112</v>
      </c>
      <c r="B42" s="163"/>
      <c r="C42" s="463">
        <v>12750</v>
      </c>
      <c r="D42" s="463"/>
      <c r="E42" s="463">
        <v>12750</v>
      </c>
      <c r="F42" s="463"/>
      <c r="G42" s="463"/>
      <c r="H42" s="463"/>
      <c r="I42" s="463" t="s">
        <v>95</v>
      </c>
      <c r="J42" s="463"/>
      <c r="K42" s="463"/>
      <c r="L42" s="463"/>
      <c r="M42" s="463"/>
      <c r="N42" s="463"/>
      <c r="O42" s="463"/>
      <c r="P42" s="463"/>
    </row>
    <row r="43" spans="1:16" ht="14.1" customHeight="1" x14ac:dyDescent="0.2">
      <c r="A43" s="162" t="s">
        <v>113</v>
      </c>
      <c r="B43" s="163"/>
      <c r="C43" s="463">
        <v>4500</v>
      </c>
      <c r="D43" s="463"/>
      <c r="E43" s="463">
        <v>4500</v>
      </c>
      <c r="F43" s="463"/>
      <c r="G43" s="463"/>
      <c r="H43" s="463"/>
      <c r="I43" s="463" t="s">
        <v>95</v>
      </c>
      <c r="J43" s="463"/>
      <c r="K43" s="463"/>
      <c r="L43" s="463"/>
      <c r="M43" s="463"/>
      <c r="N43" s="463"/>
      <c r="O43" s="463"/>
      <c r="P43" s="463"/>
    </row>
    <row r="44" spans="1:16" ht="14.1" customHeight="1" x14ac:dyDescent="0.2">
      <c r="A44" s="162" t="s">
        <v>114</v>
      </c>
      <c r="B44" s="163"/>
      <c r="C44" s="463">
        <v>3800</v>
      </c>
      <c r="D44" s="463"/>
      <c r="E44" s="463">
        <v>3800</v>
      </c>
      <c r="F44" s="463"/>
      <c r="G44" s="463"/>
      <c r="H44" s="463"/>
      <c r="I44" s="463" t="s">
        <v>95</v>
      </c>
      <c r="J44" s="463"/>
      <c r="K44" s="463"/>
      <c r="L44" s="463"/>
      <c r="M44" s="463"/>
      <c r="N44" s="463"/>
      <c r="O44" s="463"/>
      <c r="P44" s="463"/>
    </row>
    <row r="45" spans="1:16" ht="14.1" customHeight="1" x14ac:dyDescent="0.2">
      <c r="A45" s="162" t="s">
        <v>115</v>
      </c>
      <c r="B45" s="163"/>
      <c r="C45" s="463">
        <v>10000</v>
      </c>
      <c r="D45" s="463"/>
      <c r="E45" s="463">
        <v>10000</v>
      </c>
      <c r="F45" s="463"/>
      <c r="G45" s="463"/>
      <c r="H45" s="463"/>
      <c r="I45" s="463" t="s">
        <v>95</v>
      </c>
      <c r="J45" s="463"/>
      <c r="K45" s="463"/>
      <c r="L45" s="463"/>
      <c r="M45" s="463"/>
      <c r="N45" s="463"/>
      <c r="O45" s="463"/>
      <c r="P45" s="463"/>
    </row>
    <row r="46" spans="1:16" ht="14.1" customHeight="1" x14ac:dyDescent="0.2">
      <c r="A46" s="162" t="s">
        <v>116</v>
      </c>
      <c r="B46" s="163"/>
      <c r="C46" s="463">
        <v>5100</v>
      </c>
      <c r="D46" s="463"/>
      <c r="E46" s="463">
        <v>5100</v>
      </c>
      <c r="F46" s="463"/>
      <c r="G46" s="463"/>
      <c r="H46" s="463"/>
      <c r="I46" s="463" t="s">
        <v>95</v>
      </c>
      <c r="J46" s="463"/>
      <c r="K46" s="463"/>
      <c r="L46" s="463"/>
      <c r="M46" s="463"/>
      <c r="N46" s="463"/>
      <c r="O46" s="463"/>
      <c r="P46" s="463"/>
    </row>
    <row r="47" spans="1:16" ht="14.1" customHeight="1" x14ac:dyDescent="0.2">
      <c r="A47" s="162" t="s">
        <v>117</v>
      </c>
      <c r="B47" s="163"/>
      <c r="C47" s="463">
        <v>3300</v>
      </c>
      <c r="D47" s="463"/>
      <c r="E47" s="463">
        <v>3300</v>
      </c>
      <c r="F47" s="463"/>
      <c r="G47" s="463"/>
      <c r="H47" s="463"/>
      <c r="I47" s="463" t="s">
        <v>95</v>
      </c>
      <c r="J47" s="463"/>
      <c r="K47" s="463"/>
      <c r="L47" s="463"/>
      <c r="M47" s="463"/>
      <c r="N47" s="463"/>
      <c r="O47" s="463"/>
      <c r="P47" s="463"/>
    </row>
    <row r="48" spans="1:16" ht="14.1" customHeight="1" x14ac:dyDescent="0.2">
      <c r="A48" s="162" t="s">
        <v>118</v>
      </c>
      <c r="B48" s="163"/>
      <c r="C48" s="463">
        <v>4950</v>
      </c>
      <c r="D48" s="463"/>
      <c r="E48" s="463">
        <v>4950</v>
      </c>
      <c r="F48" s="463"/>
      <c r="G48" s="463"/>
      <c r="H48" s="463"/>
      <c r="I48" s="463" t="s">
        <v>95</v>
      </c>
      <c r="J48" s="463"/>
      <c r="K48" s="463"/>
      <c r="L48" s="463"/>
      <c r="M48" s="463"/>
      <c r="N48" s="463"/>
      <c r="O48" s="463"/>
      <c r="P48" s="463"/>
    </row>
    <row r="49" spans="1:16" ht="14.1" customHeight="1" x14ac:dyDescent="0.2">
      <c r="A49" s="162" t="s">
        <v>119</v>
      </c>
      <c r="B49" s="163"/>
      <c r="C49" s="463">
        <v>3250</v>
      </c>
      <c r="D49" s="463"/>
      <c r="E49" s="463">
        <v>3250</v>
      </c>
      <c r="F49" s="463"/>
      <c r="G49" s="463"/>
      <c r="H49" s="463"/>
      <c r="I49" s="463" t="s">
        <v>95</v>
      </c>
      <c r="J49" s="463"/>
      <c r="K49" s="463"/>
      <c r="L49" s="463"/>
      <c r="M49" s="463"/>
      <c r="N49" s="463"/>
      <c r="O49" s="463"/>
      <c r="P49" s="463"/>
    </row>
    <row r="50" spans="1:16" ht="14.1" customHeight="1" x14ac:dyDescent="0.2">
      <c r="A50" s="162" t="s">
        <v>120</v>
      </c>
      <c r="B50" s="163"/>
      <c r="C50" s="463">
        <v>3300</v>
      </c>
      <c r="D50" s="463"/>
      <c r="E50" s="463">
        <v>3300</v>
      </c>
      <c r="F50" s="463"/>
      <c r="G50" s="463"/>
      <c r="H50" s="463"/>
      <c r="I50" s="463" t="s">
        <v>95</v>
      </c>
      <c r="J50" s="463"/>
      <c r="K50" s="463"/>
      <c r="L50" s="463"/>
      <c r="M50" s="463"/>
      <c r="N50" s="463"/>
      <c r="O50" s="463"/>
      <c r="P50" s="463"/>
    </row>
    <row r="51" spans="1:16" ht="14.1" customHeight="1" x14ac:dyDescent="0.2">
      <c r="A51" s="162" t="s">
        <v>121</v>
      </c>
      <c r="B51" s="163"/>
      <c r="C51" s="463">
        <v>2100</v>
      </c>
      <c r="D51" s="463"/>
      <c r="E51" s="463">
        <v>2100</v>
      </c>
      <c r="F51" s="463"/>
      <c r="G51" s="463"/>
      <c r="H51" s="463"/>
      <c r="I51" s="463" t="s">
        <v>95</v>
      </c>
      <c r="J51" s="463"/>
      <c r="K51" s="463"/>
      <c r="L51" s="463"/>
      <c r="M51" s="463"/>
      <c r="N51" s="463"/>
      <c r="O51" s="463"/>
      <c r="P51" s="463"/>
    </row>
    <row r="52" spans="1:16" ht="14.1" customHeight="1" x14ac:dyDescent="0.2">
      <c r="A52" s="162" t="s">
        <v>122</v>
      </c>
      <c r="B52" s="163"/>
      <c r="C52" s="463">
        <v>2100</v>
      </c>
      <c r="D52" s="463"/>
      <c r="E52" s="463">
        <v>2100</v>
      </c>
      <c r="F52" s="463"/>
      <c r="G52" s="463"/>
      <c r="H52" s="463"/>
      <c r="I52" s="463" t="s">
        <v>95</v>
      </c>
      <c r="J52" s="463"/>
      <c r="K52" s="463"/>
      <c r="L52" s="463"/>
      <c r="M52" s="463"/>
      <c r="N52" s="463"/>
      <c r="O52" s="463"/>
      <c r="P52" s="463"/>
    </row>
    <row r="53" spans="1:16" ht="14.1" customHeight="1" x14ac:dyDescent="0.2">
      <c r="A53" s="162" t="s">
        <v>123</v>
      </c>
      <c r="B53" s="163"/>
      <c r="C53" s="463">
        <v>7715</v>
      </c>
      <c r="D53" s="463"/>
      <c r="E53" s="463">
        <v>7715</v>
      </c>
      <c r="F53" s="463"/>
      <c r="G53" s="463"/>
      <c r="H53" s="463"/>
      <c r="I53" s="463" t="s">
        <v>95</v>
      </c>
      <c r="J53" s="463"/>
      <c r="K53" s="463"/>
      <c r="L53" s="463"/>
      <c r="M53" s="463"/>
      <c r="N53" s="463"/>
      <c r="O53" s="463"/>
      <c r="P53" s="463"/>
    </row>
    <row r="54" spans="1:16" ht="14.1" customHeight="1" x14ac:dyDescent="0.2">
      <c r="A54" s="162" t="s">
        <v>124</v>
      </c>
      <c r="B54" s="163"/>
      <c r="C54" s="463">
        <v>7520</v>
      </c>
      <c r="D54" s="463"/>
      <c r="E54" s="463">
        <v>7520</v>
      </c>
      <c r="F54" s="463"/>
      <c r="G54" s="463"/>
      <c r="H54" s="463"/>
      <c r="I54" s="463" t="s">
        <v>95</v>
      </c>
      <c r="J54" s="463"/>
      <c r="K54" s="463"/>
      <c r="L54" s="463"/>
      <c r="M54" s="463"/>
      <c r="N54" s="463"/>
      <c r="O54" s="463"/>
      <c r="P54" s="463"/>
    </row>
    <row r="55" spans="1:16" ht="14.1" customHeight="1" x14ac:dyDescent="0.2">
      <c r="A55" s="162" t="s">
        <v>125</v>
      </c>
      <c r="B55" s="163"/>
      <c r="C55" s="463">
        <v>20000</v>
      </c>
      <c r="D55" s="463"/>
      <c r="E55" s="463">
        <v>20000</v>
      </c>
      <c r="F55" s="463"/>
      <c r="G55" s="463"/>
      <c r="H55" s="463"/>
      <c r="I55" s="463" t="s">
        <v>95</v>
      </c>
      <c r="J55" s="463"/>
      <c r="K55" s="463"/>
      <c r="L55" s="463"/>
      <c r="M55" s="463"/>
      <c r="N55" s="463"/>
      <c r="O55" s="463"/>
      <c r="P55" s="463"/>
    </row>
    <row r="56" spans="1:16" ht="14.1" customHeight="1" x14ac:dyDescent="0.2">
      <c r="A56" s="162" t="s">
        <v>126</v>
      </c>
      <c r="B56" s="163"/>
      <c r="C56" s="463">
        <v>17500</v>
      </c>
      <c r="D56" s="463"/>
      <c r="E56" s="463">
        <v>17500</v>
      </c>
      <c r="F56" s="463"/>
      <c r="G56" s="463"/>
      <c r="H56" s="463"/>
      <c r="I56" s="463" t="s">
        <v>95</v>
      </c>
      <c r="J56" s="463"/>
      <c r="K56" s="463"/>
      <c r="L56" s="463"/>
      <c r="M56" s="463"/>
      <c r="N56" s="463"/>
      <c r="O56" s="463"/>
      <c r="P56" s="463"/>
    </row>
    <row r="57" spans="1:16" ht="14.1" customHeight="1" x14ac:dyDescent="0.2">
      <c r="A57" s="162" t="s">
        <v>127</v>
      </c>
      <c r="B57" s="163"/>
      <c r="C57" s="463">
        <v>15000</v>
      </c>
      <c r="D57" s="463"/>
      <c r="E57" s="463">
        <v>15000</v>
      </c>
      <c r="F57" s="463"/>
      <c r="G57" s="463"/>
      <c r="H57" s="463"/>
      <c r="I57" s="463" t="s">
        <v>95</v>
      </c>
      <c r="J57" s="463"/>
      <c r="K57" s="463"/>
      <c r="L57" s="463"/>
      <c r="M57" s="463"/>
      <c r="N57" s="463"/>
      <c r="O57" s="463"/>
      <c r="P57" s="463"/>
    </row>
    <row r="58" spans="1:16" ht="14.1" customHeight="1" x14ac:dyDescent="0.2">
      <c r="A58" s="162" t="s">
        <v>128</v>
      </c>
      <c r="B58" s="163"/>
      <c r="C58" s="463">
        <v>7000</v>
      </c>
      <c r="D58" s="463"/>
      <c r="E58" s="463">
        <v>7000</v>
      </c>
      <c r="F58" s="463"/>
      <c r="G58" s="463"/>
      <c r="H58" s="463"/>
      <c r="I58" s="463" t="s">
        <v>95</v>
      </c>
      <c r="J58" s="463"/>
      <c r="K58" s="463"/>
      <c r="L58" s="463"/>
      <c r="M58" s="463"/>
      <c r="N58" s="463"/>
      <c r="O58" s="463"/>
      <c r="P58" s="463"/>
    </row>
    <row r="59" spans="1:16" ht="14.1" customHeight="1" x14ac:dyDescent="0.2">
      <c r="A59" s="162" t="s">
        <v>129</v>
      </c>
      <c r="B59" s="163"/>
      <c r="C59" s="463">
        <v>3300</v>
      </c>
      <c r="D59" s="463"/>
      <c r="E59" s="463">
        <v>3300</v>
      </c>
      <c r="F59" s="463"/>
      <c r="G59" s="463"/>
      <c r="H59" s="463"/>
      <c r="I59" s="463" t="s">
        <v>95</v>
      </c>
      <c r="J59" s="463"/>
      <c r="K59" s="463"/>
      <c r="L59" s="463"/>
      <c r="M59" s="463"/>
      <c r="N59" s="463"/>
      <c r="O59" s="463"/>
      <c r="P59" s="463"/>
    </row>
    <row r="60" spans="1:16" ht="14.1" customHeight="1" x14ac:dyDescent="0.2">
      <c r="A60" s="162" t="s">
        <v>130</v>
      </c>
      <c r="B60" s="163"/>
      <c r="C60" s="463">
        <v>20500</v>
      </c>
      <c r="D60" s="463"/>
      <c r="E60" s="463">
        <v>20500</v>
      </c>
      <c r="F60" s="463"/>
      <c r="G60" s="463"/>
      <c r="H60" s="463"/>
      <c r="I60" s="463" t="s">
        <v>95</v>
      </c>
      <c r="J60" s="463"/>
      <c r="K60" s="463"/>
      <c r="L60" s="463"/>
      <c r="M60" s="463"/>
      <c r="N60" s="463"/>
      <c r="O60" s="463"/>
      <c r="P60" s="463"/>
    </row>
    <row r="61" spans="1:16" ht="14.1" customHeight="1" x14ac:dyDescent="0.2">
      <c r="A61" s="162" t="s">
        <v>131</v>
      </c>
      <c r="B61" s="163"/>
      <c r="C61" s="463">
        <v>7220</v>
      </c>
      <c r="D61" s="463"/>
      <c r="E61" s="463">
        <v>7220</v>
      </c>
      <c r="F61" s="463"/>
      <c r="G61" s="463"/>
      <c r="H61" s="463"/>
      <c r="I61" s="463" t="s">
        <v>95</v>
      </c>
      <c r="J61" s="463"/>
      <c r="K61" s="463"/>
      <c r="L61" s="463"/>
      <c r="M61" s="463"/>
      <c r="N61" s="463"/>
      <c r="O61" s="463"/>
      <c r="P61" s="463"/>
    </row>
    <row r="62" spans="1:16" ht="14.1" customHeight="1" x14ac:dyDescent="0.2">
      <c r="A62" s="162" t="s">
        <v>132</v>
      </c>
      <c r="B62" s="163"/>
      <c r="C62" s="463">
        <v>17870</v>
      </c>
      <c r="D62" s="463"/>
      <c r="E62" s="463">
        <v>17870</v>
      </c>
      <c r="F62" s="463"/>
      <c r="G62" s="463"/>
      <c r="H62" s="463"/>
      <c r="I62" s="463" t="s">
        <v>95</v>
      </c>
      <c r="J62" s="463"/>
      <c r="K62" s="463"/>
      <c r="L62" s="463"/>
      <c r="M62" s="463"/>
      <c r="N62" s="463"/>
      <c r="O62" s="463"/>
      <c r="P62" s="463"/>
    </row>
    <row r="63" spans="1:16" ht="14.1" customHeight="1" x14ac:dyDescent="0.2">
      <c r="A63" s="162" t="s">
        <v>133</v>
      </c>
      <c r="B63" s="163"/>
      <c r="C63" s="463">
        <v>3750</v>
      </c>
      <c r="D63" s="463"/>
      <c r="E63" s="463">
        <v>3750</v>
      </c>
      <c r="F63" s="463"/>
      <c r="G63" s="463"/>
      <c r="H63" s="463"/>
      <c r="I63" s="463" t="s">
        <v>95</v>
      </c>
      <c r="J63" s="463"/>
      <c r="K63" s="463"/>
      <c r="L63" s="463"/>
      <c r="M63" s="463"/>
      <c r="N63" s="463"/>
      <c r="O63" s="463"/>
      <c r="P63" s="463"/>
    </row>
    <row r="64" spans="1:16" ht="14.1" customHeight="1" x14ac:dyDescent="0.2">
      <c r="A64" s="162" t="s">
        <v>134</v>
      </c>
      <c r="B64" s="163"/>
      <c r="C64" s="463">
        <v>4250</v>
      </c>
      <c r="D64" s="463"/>
      <c r="E64" s="463">
        <v>4250</v>
      </c>
      <c r="F64" s="463"/>
      <c r="G64" s="463"/>
      <c r="H64" s="463"/>
      <c r="I64" s="463" t="s">
        <v>95</v>
      </c>
      <c r="J64" s="463"/>
      <c r="K64" s="463"/>
      <c r="L64" s="463"/>
      <c r="M64" s="463"/>
      <c r="N64" s="463"/>
      <c r="O64" s="463"/>
      <c r="P64" s="463"/>
    </row>
    <row r="65" spans="1:17" ht="14.1" customHeight="1" x14ac:dyDescent="0.2">
      <c r="A65" s="162" t="s">
        <v>135</v>
      </c>
      <c r="B65" s="163"/>
      <c r="C65" s="463">
        <v>4250</v>
      </c>
      <c r="D65" s="463"/>
      <c r="E65" s="463">
        <v>4250</v>
      </c>
      <c r="F65" s="463"/>
      <c r="G65" s="463"/>
      <c r="H65" s="463"/>
      <c r="I65" s="463" t="s">
        <v>95</v>
      </c>
      <c r="J65" s="463"/>
      <c r="K65" s="463"/>
      <c r="L65" s="463"/>
      <c r="M65" s="463"/>
      <c r="N65" s="463"/>
      <c r="O65" s="463"/>
      <c r="P65" s="463"/>
    </row>
    <row r="66" spans="1:17" ht="14.1" customHeight="1" x14ac:dyDescent="0.2">
      <c r="A66" s="162" t="s">
        <v>136</v>
      </c>
      <c r="B66" s="163"/>
      <c r="C66" s="463">
        <v>1650</v>
      </c>
      <c r="D66" s="463"/>
      <c r="E66" s="463">
        <v>1650</v>
      </c>
      <c r="F66" s="463"/>
      <c r="G66" s="463"/>
      <c r="H66" s="463"/>
      <c r="I66" s="463" t="s">
        <v>95</v>
      </c>
      <c r="J66" s="463"/>
      <c r="K66" s="463"/>
      <c r="L66" s="463"/>
      <c r="M66" s="463"/>
      <c r="N66" s="463"/>
      <c r="O66" s="463"/>
      <c r="P66" s="463"/>
    </row>
    <row r="67" spans="1:17" ht="14.1" customHeight="1" x14ac:dyDescent="0.2">
      <c r="A67" s="162" t="s">
        <v>137</v>
      </c>
      <c r="B67" s="163"/>
      <c r="C67" s="463">
        <v>2000</v>
      </c>
      <c r="D67" s="463"/>
      <c r="E67" s="463">
        <v>2000</v>
      </c>
      <c r="F67" s="463"/>
      <c r="G67" s="463"/>
      <c r="H67" s="463"/>
      <c r="I67" s="463" t="s">
        <v>95</v>
      </c>
      <c r="J67" s="463"/>
      <c r="K67" s="463"/>
      <c r="L67" s="463"/>
      <c r="M67" s="463"/>
      <c r="N67" s="463"/>
      <c r="O67" s="463"/>
      <c r="P67" s="463"/>
    </row>
    <row r="68" spans="1:17" ht="14.1" customHeight="1" x14ac:dyDescent="0.2">
      <c r="A68" s="162" t="s">
        <v>138</v>
      </c>
      <c r="B68" s="163"/>
      <c r="C68" s="463">
        <v>7000</v>
      </c>
      <c r="D68" s="463"/>
      <c r="E68" s="463">
        <v>7000</v>
      </c>
      <c r="F68" s="463"/>
      <c r="G68" s="463"/>
      <c r="H68" s="463"/>
      <c r="I68" s="463" t="s">
        <v>95</v>
      </c>
      <c r="J68" s="463"/>
      <c r="K68" s="463"/>
      <c r="L68" s="463"/>
      <c r="M68" s="463"/>
      <c r="N68" s="463"/>
      <c r="O68" s="463"/>
      <c r="P68" s="463"/>
    </row>
    <row r="69" spans="1:17" ht="14.1" customHeight="1" x14ac:dyDescent="0.2">
      <c r="A69" s="162" t="s">
        <v>139</v>
      </c>
      <c r="B69" s="163"/>
      <c r="C69" s="463">
        <v>1660</v>
      </c>
      <c r="D69" s="463"/>
      <c r="E69" s="463">
        <v>1660</v>
      </c>
      <c r="F69" s="463"/>
      <c r="G69" s="463"/>
      <c r="H69" s="463"/>
      <c r="I69" s="463" t="s">
        <v>95</v>
      </c>
      <c r="J69" s="463"/>
      <c r="K69" s="463"/>
      <c r="L69" s="463"/>
      <c r="M69" s="463"/>
      <c r="N69" s="463"/>
      <c r="O69" s="463"/>
      <c r="P69" s="463"/>
    </row>
    <row r="70" spans="1:17" ht="14.1" customHeight="1" x14ac:dyDescent="0.2">
      <c r="A70" s="162" t="s">
        <v>140</v>
      </c>
      <c r="B70" s="163"/>
      <c r="C70" s="463">
        <v>7200</v>
      </c>
      <c r="D70" s="463"/>
      <c r="E70" s="463">
        <v>7200</v>
      </c>
      <c r="F70" s="463"/>
      <c r="G70" s="463"/>
      <c r="H70" s="463"/>
      <c r="I70" s="463" t="s">
        <v>95</v>
      </c>
      <c r="J70" s="463"/>
      <c r="K70" s="463"/>
      <c r="L70" s="463"/>
      <c r="M70" s="463"/>
      <c r="N70" s="463"/>
      <c r="O70" s="463"/>
      <c r="P70" s="463"/>
    </row>
    <row r="71" spans="1:17" ht="14.1" customHeight="1" x14ac:dyDescent="0.2">
      <c r="A71" s="162" t="s">
        <v>141</v>
      </c>
      <c r="B71" s="163"/>
      <c r="C71" s="463">
        <v>35000</v>
      </c>
      <c r="D71" s="463"/>
      <c r="E71" s="463">
        <v>35000</v>
      </c>
      <c r="F71" s="463"/>
      <c r="G71" s="463"/>
      <c r="H71" s="463"/>
      <c r="I71" s="463" t="s">
        <v>95</v>
      </c>
      <c r="J71" s="463"/>
      <c r="K71" s="463"/>
      <c r="L71" s="463"/>
      <c r="M71" s="463"/>
      <c r="N71" s="463"/>
      <c r="O71" s="463"/>
      <c r="P71" s="463"/>
    </row>
    <row r="72" spans="1:17" ht="14.1" customHeight="1" x14ac:dyDescent="0.2">
      <c r="A72" s="162" t="s">
        <v>142</v>
      </c>
      <c r="B72" s="163"/>
      <c r="C72" s="463">
        <v>25000</v>
      </c>
      <c r="D72" s="463"/>
      <c r="E72" s="463"/>
      <c r="F72" s="463">
        <v>25000</v>
      </c>
      <c r="G72" s="463"/>
      <c r="H72" s="463"/>
      <c r="I72" s="463"/>
      <c r="J72" s="463" t="s">
        <v>95</v>
      </c>
      <c r="K72" s="463"/>
      <c r="L72" s="463"/>
      <c r="M72" s="463"/>
      <c r="N72" s="463"/>
      <c r="O72" s="463"/>
      <c r="P72" s="463"/>
      <c r="Q72" s="463"/>
    </row>
    <row r="73" spans="1:17" ht="14.1" customHeight="1" x14ac:dyDescent="0.2">
      <c r="A73" s="162" t="s">
        <v>143</v>
      </c>
      <c r="B73" s="163"/>
      <c r="C73" s="463">
        <v>7500</v>
      </c>
      <c r="D73" s="463"/>
      <c r="E73" s="463"/>
      <c r="F73" s="463">
        <v>7500</v>
      </c>
      <c r="G73" s="463"/>
      <c r="H73" s="463"/>
      <c r="I73" s="463"/>
      <c r="J73" s="463" t="s">
        <v>95</v>
      </c>
      <c r="K73" s="463"/>
      <c r="L73" s="463"/>
      <c r="M73" s="463"/>
      <c r="N73" s="463"/>
      <c r="O73" s="463"/>
      <c r="P73" s="463"/>
      <c r="Q73" s="463"/>
    </row>
    <row r="74" spans="1:17" ht="14.1" customHeight="1" x14ac:dyDescent="0.2">
      <c r="A74" s="162" t="s">
        <v>144</v>
      </c>
      <c r="B74" s="163"/>
      <c r="C74" s="463">
        <v>9000</v>
      </c>
      <c r="D74" s="463"/>
      <c r="E74" s="463"/>
      <c r="F74" s="463">
        <v>9000</v>
      </c>
      <c r="G74" s="463"/>
      <c r="H74" s="463"/>
      <c r="I74" s="463"/>
      <c r="J74" s="463" t="s">
        <v>95</v>
      </c>
      <c r="K74" s="463"/>
      <c r="L74" s="463"/>
      <c r="M74" s="463"/>
      <c r="N74" s="463"/>
      <c r="O74" s="463"/>
      <c r="P74" s="463"/>
      <c r="Q74" s="463"/>
    </row>
    <row r="75" spans="1:17" ht="14.1" customHeight="1" x14ac:dyDescent="0.2">
      <c r="A75" s="162" t="s">
        <v>145</v>
      </c>
      <c r="B75" s="163"/>
      <c r="C75" s="463">
        <v>2750</v>
      </c>
      <c r="D75" s="463"/>
      <c r="E75" s="463"/>
      <c r="F75" s="463">
        <v>2750</v>
      </c>
      <c r="G75" s="463"/>
      <c r="H75" s="463"/>
      <c r="I75" s="463"/>
      <c r="J75" s="463" t="s">
        <v>95</v>
      </c>
      <c r="K75" s="463"/>
      <c r="L75" s="463"/>
      <c r="M75" s="463"/>
      <c r="N75" s="463"/>
      <c r="O75" s="463"/>
      <c r="P75" s="463"/>
      <c r="Q75" s="463"/>
    </row>
    <row r="76" spans="1:17" ht="14.1" customHeight="1" x14ac:dyDescent="0.2">
      <c r="A76" s="162" t="s">
        <v>146</v>
      </c>
      <c r="B76" s="163"/>
      <c r="C76" s="463">
        <v>1550</v>
      </c>
      <c r="D76" s="463"/>
      <c r="E76" s="463"/>
      <c r="F76" s="463">
        <v>1550</v>
      </c>
      <c r="G76" s="463"/>
      <c r="H76" s="463"/>
      <c r="I76" s="463"/>
      <c r="J76" s="463" t="s">
        <v>95</v>
      </c>
      <c r="K76" s="463"/>
      <c r="L76" s="463"/>
      <c r="M76" s="463"/>
      <c r="N76" s="463"/>
      <c r="O76" s="463"/>
      <c r="P76" s="463"/>
      <c r="Q76" s="463"/>
    </row>
    <row r="77" spans="1:17" ht="14.1" customHeight="1" x14ac:dyDescent="0.2">
      <c r="A77" s="162" t="s">
        <v>147</v>
      </c>
      <c r="B77" s="163"/>
      <c r="C77" s="463">
        <v>5214.8900000000003</v>
      </c>
      <c r="D77" s="463"/>
      <c r="E77" s="463"/>
      <c r="F77" s="463">
        <v>5214.8900000000003</v>
      </c>
      <c r="G77" s="463"/>
      <c r="H77" s="463"/>
      <c r="I77" s="463"/>
      <c r="J77" s="463" t="s">
        <v>95</v>
      </c>
      <c r="K77" s="463"/>
      <c r="L77" s="463"/>
      <c r="M77" s="463"/>
      <c r="N77" s="463"/>
      <c r="O77" s="463"/>
      <c r="P77" s="463"/>
      <c r="Q77" s="463"/>
    </row>
    <row r="78" spans="1:17" ht="14.1" customHeight="1" x14ac:dyDescent="0.2">
      <c r="A78" s="162" t="s">
        <v>148</v>
      </c>
      <c r="B78" s="163"/>
      <c r="C78" s="463">
        <v>1500</v>
      </c>
      <c r="D78" s="463"/>
      <c r="E78" s="463"/>
      <c r="F78" s="463">
        <v>1500</v>
      </c>
      <c r="G78" s="463"/>
      <c r="H78" s="463"/>
      <c r="I78" s="463"/>
      <c r="J78" s="463" t="s">
        <v>95</v>
      </c>
      <c r="K78" s="463"/>
      <c r="L78" s="463"/>
      <c r="M78" s="463"/>
      <c r="N78" s="463"/>
      <c r="O78" s="463"/>
      <c r="P78" s="463"/>
      <c r="Q78" s="463"/>
    </row>
    <row r="79" spans="1:17" ht="14.1" customHeight="1" x14ac:dyDescent="0.2">
      <c r="A79" s="162" t="s">
        <v>149</v>
      </c>
      <c r="B79" s="163"/>
      <c r="C79" s="463">
        <v>412.8</v>
      </c>
      <c r="D79" s="463"/>
      <c r="E79" s="463"/>
      <c r="F79" s="463">
        <v>412.79</v>
      </c>
      <c r="G79" s="463"/>
      <c r="H79" s="463"/>
      <c r="I79" s="463"/>
      <c r="J79" s="463">
        <v>0.01</v>
      </c>
      <c r="K79" s="463"/>
      <c r="L79" s="463"/>
      <c r="M79" s="463"/>
      <c r="N79" s="463"/>
      <c r="O79" s="463"/>
      <c r="P79" s="463"/>
      <c r="Q79" s="463"/>
    </row>
    <row r="80" spans="1:17" ht="14.1" customHeight="1" x14ac:dyDescent="0.2">
      <c r="A80" s="162" t="s">
        <v>150</v>
      </c>
      <c r="B80" s="163"/>
      <c r="C80" s="463">
        <v>15000</v>
      </c>
      <c r="D80" s="463"/>
      <c r="E80" s="463"/>
      <c r="F80" s="463">
        <v>9185.3700000000008</v>
      </c>
      <c r="G80" s="463"/>
      <c r="H80" s="463"/>
      <c r="I80" s="463"/>
      <c r="J80" s="463">
        <v>581.46</v>
      </c>
      <c r="K80" s="463"/>
      <c r="L80" s="463">
        <v>5233.17</v>
      </c>
      <c r="M80" s="463"/>
      <c r="N80" s="463"/>
      <c r="O80" s="463"/>
      <c r="P80" s="463"/>
      <c r="Q80" s="463"/>
    </row>
    <row r="81" spans="1:17" ht="14.1" customHeight="1" x14ac:dyDescent="0.2">
      <c r="A81" s="162" t="s">
        <v>151</v>
      </c>
      <c r="B81" s="163"/>
      <c r="C81" s="463">
        <v>1329.65</v>
      </c>
      <c r="D81" s="463"/>
      <c r="E81" s="463"/>
      <c r="F81" s="463">
        <v>544.51</v>
      </c>
      <c r="G81" s="463"/>
      <c r="H81" s="463"/>
      <c r="I81" s="463"/>
      <c r="J81" s="463">
        <v>78.510000000000005</v>
      </c>
      <c r="K81" s="463"/>
      <c r="L81" s="463">
        <v>706.63</v>
      </c>
      <c r="M81" s="463"/>
      <c r="N81" s="463"/>
      <c r="O81" s="463"/>
      <c r="P81" s="463"/>
      <c r="Q81" s="463"/>
    </row>
    <row r="82" spans="1:17" ht="14.1" customHeight="1" x14ac:dyDescent="0.2">
      <c r="A82" s="162" t="s">
        <v>152</v>
      </c>
      <c r="B82" s="163"/>
      <c r="C82" s="463">
        <v>878.94</v>
      </c>
      <c r="D82" s="463"/>
      <c r="E82" s="463"/>
      <c r="F82" s="463">
        <v>359.94</v>
      </c>
      <c r="G82" s="463"/>
      <c r="H82" s="463"/>
      <c r="I82" s="463"/>
      <c r="J82" s="463">
        <v>51.9</v>
      </c>
      <c r="K82" s="463"/>
      <c r="L82" s="463">
        <v>467.1</v>
      </c>
      <c r="M82" s="463"/>
      <c r="N82" s="463"/>
      <c r="O82" s="463"/>
      <c r="P82" s="463"/>
      <c r="Q82" s="463"/>
    </row>
    <row r="83" spans="1:17" ht="14.1" customHeight="1" x14ac:dyDescent="0.2">
      <c r="A83" s="162" t="s">
        <v>153</v>
      </c>
      <c r="B83" s="163"/>
      <c r="C83" s="463">
        <v>4800</v>
      </c>
      <c r="D83" s="463"/>
      <c r="E83" s="463"/>
      <c r="F83" s="463">
        <v>1965.65</v>
      </c>
      <c r="G83" s="463"/>
      <c r="H83" s="463"/>
      <c r="I83" s="463"/>
      <c r="J83" s="463">
        <v>283.44</v>
      </c>
      <c r="K83" s="463"/>
      <c r="L83" s="463">
        <v>2550.91</v>
      </c>
      <c r="M83" s="463"/>
      <c r="N83" s="463"/>
      <c r="O83" s="463"/>
      <c r="P83" s="463"/>
      <c r="Q83" s="463"/>
    </row>
    <row r="84" spans="1:17" ht="14.1" customHeight="1" x14ac:dyDescent="0.2">
      <c r="A84" s="162" t="s">
        <v>154</v>
      </c>
      <c r="B84" s="163"/>
      <c r="C84" s="463">
        <v>837</v>
      </c>
      <c r="D84" s="463"/>
      <c r="E84" s="463"/>
      <c r="F84" s="463">
        <v>342.77</v>
      </c>
      <c r="G84" s="463"/>
      <c r="H84" s="463"/>
      <c r="I84" s="463"/>
      <c r="J84" s="463">
        <v>49.42</v>
      </c>
      <c r="K84" s="463"/>
      <c r="L84" s="463">
        <v>444.81</v>
      </c>
      <c r="M84" s="463"/>
      <c r="N84" s="463"/>
      <c r="O84" s="463"/>
      <c r="P84" s="463"/>
      <c r="Q84" s="463"/>
    </row>
    <row r="85" spans="1:17" ht="14.1" customHeight="1" x14ac:dyDescent="0.2">
      <c r="A85" s="162" t="s">
        <v>155</v>
      </c>
      <c r="B85" s="163"/>
      <c r="C85" s="463">
        <v>6215</v>
      </c>
      <c r="D85" s="463"/>
      <c r="E85" s="463"/>
      <c r="F85" s="463">
        <v>2545.11</v>
      </c>
      <c r="G85" s="463"/>
      <c r="H85" s="463"/>
      <c r="I85" s="463"/>
      <c r="J85" s="463">
        <v>366.99</v>
      </c>
      <c r="K85" s="463"/>
      <c r="L85" s="463">
        <v>3302.9</v>
      </c>
      <c r="M85" s="463"/>
      <c r="N85" s="463"/>
      <c r="O85" s="463"/>
      <c r="P85" s="463"/>
      <c r="Q85" s="463"/>
    </row>
    <row r="86" spans="1:17" ht="14.1" customHeight="1" x14ac:dyDescent="0.2">
      <c r="A86" s="162" t="s">
        <v>156</v>
      </c>
      <c r="B86" s="163"/>
      <c r="C86" s="463">
        <v>3830</v>
      </c>
      <c r="D86" s="463"/>
      <c r="E86" s="463"/>
      <c r="F86" s="463">
        <v>1568.43</v>
      </c>
      <c r="G86" s="463"/>
      <c r="H86" s="463"/>
      <c r="I86" s="463"/>
      <c r="J86" s="463">
        <v>226.16</v>
      </c>
      <c r="K86" s="463"/>
      <c r="L86" s="463">
        <v>2035.41</v>
      </c>
      <c r="M86" s="463"/>
      <c r="N86" s="463"/>
      <c r="O86" s="463"/>
      <c r="P86" s="463"/>
      <c r="Q86" s="463"/>
    </row>
    <row r="87" spans="1:17" ht="14.1" customHeight="1" x14ac:dyDescent="0.2">
      <c r="A87" s="162" t="s">
        <v>157</v>
      </c>
      <c r="B87" s="163"/>
      <c r="C87" s="463">
        <v>2929.5</v>
      </c>
      <c r="D87" s="463"/>
      <c r="E87" s="463"/>
      <c r="F87" s="463">
        <v>1199.6600000000001</v>
      </c>
      <c r="G87" s="463"/>
      <c r="H87" s="463"/>
      <c r="I87" s="463"/>
      <c r="J87" s="463">
        <v>172.98</v>
      </c>
      <c r="K87" s="463"/>
      <c r="L87" s="463">
        <v>1556.86</v>
      </c>
      <c r="M87" s="463"/>
      <c r="N87" s="463"/>
      <c r="O87" s="463"/>
      <c r="P87" s="463"/>
      <c r="Q87" s="463"/>
    </row>
    <row r="88" spans="1:17" ht="14.1" customHeight="1" x14ac:dyDescent="0.2">
      <c r="A88" s="162" t="s">
        <v>158</v>
      </c>
      <c r="B88" s="163"/>
      <c r="C88" s="463">
        <v>24650</v>
      </c>
      <c r="D88" s="463"/>
      <c r="E88" s="463"/>
      <c r="F88" s="463">
        <v>10094.43</v>
      </c>
      <c r="G88" s="463"/>
      <c r="H88" s="463"/>
      <c r="I88" s="463"/>
      <c r="J88" s="463">
        <v>1455.56</v>
      </c>
      <c r="K88" s="463"/>
      <c r="L88" s="463">
        <v>13100.01</v>
      </c>
      <c r="M88" s="463"/>
      <c r="N88" s="463"/>
      <c r="O88" s="463"/>
      <c r="P88" s="463"/>
      <c r="Q88" s="463"/>
    </row>
    <row r="89" spans="1:17" ht="14.1" customHeight="1" x14ac:dyDescent="0.2">
      <c r="A89" s="162" t="s">
        <v>159</v>
      </c>
      <c r="B89" s="163"/>
      <c r="C89" s="463">
        <v>10000</v>
      </c>
      <c r="D89" s="463"/>
      <c r="E89" s="463"/>
      <c r="F89" s="463">
        <v>4095.1</v>
      </c>
      <c r="G89" s="463"/>
      <c r="H89" s="463"/>
      <c r="I89" s="463"/>
      <c r="J89" s="463">
        <v>590.49</v>
      </c>
      <c r="K89" s="463"/>
      <c r="L89" s="463">
        <v>5314.41</v>
      </c>
      <c r="M89" s="463"/>
      <c r="N89" s="463"/>
      <c r="O89" s="463"/>
      <c r="P89" s="463"/>
      <c r="Q89" s="463"/>
    </row>
    <row r="90" spans="1:17" ht="14.1" customHeight="1" x14ac:dyDescent="0.2">
      <c r="A90" s="162" t="s">
        <v>160</v>
      </c>
      <c r="B90" s="163"/>
      <c r="C90" s="463">
        <v>1710</v>
      </c>
      <c r="D90" s="463"/>
      <c r="E90" s="463"/>
      <c r="F90" s="463">
        <v>700.26</v>
      </c>
      <c r="G90" s="463"/>
      <c r="H90" s="463"/>
      <c r="I90" s="463"/>
      <c r="J90" s="463">
        <v>100.97</v>
      </c>
      <c r="K90" s="463"/>
      <c r="L90" s="463">
        <v>908.77</v>
      </c>
      <c r="M90" s="463"/>
      <c r="N90" s="463"/>
      <c r="O90" s="463"/>
      <c r="P90" s="463"/>
      <c r="Q90" s="463"/>
    </row>
    <row r="91" spans="1:17" ht="14.1" customHeight="1" x14ac:dyDescent="0.2">
      <c r="A91" s="162" t="s">
        <v>161</v>
      </c>
      <c r="B91" s="163"/>
      <c r="C91" s="463">
        <v>670</v>
      </c>
      <c r="D91" s="463"/>
      <c r="E91" s="463"/>
      <c r="F91" s="463">
        <v>230.41</v>
      </c>
      <c r="G91" s="463"/>
      <c r="H91" s="463"/>
      <c r="I91" s="463"/>
      <c r="J91" s="463">
        <v>43.96</v>
      </c>
      <c r="K91" s="463"/>
      <c r="L91" s="463">
        <v>395.63</v>
      </c>
      <c r="M91" s="463"/>
      <c r="N91" s="463"/>
      <c r="O91" s="463"/>
      <c r="P91" s="463"/>
      <c r="Q91" s="463"/>
    </row>
    <row r="92" spans="1:17" ht="14.1" customHeight="1" x14ac:dyDescent="0.2">
      <c r="A92" s="162" t="s">
        <v>162</v>
      </c>
      <c r="B92" s="163"/>
      <c r="C92" s="463">
        <v>2255.12</v>
      </c>
      <c r="D92" s="463"/>
      <c r="E92" s="463"/>
      <c r="F92" s="463">
        <v>775.54</v>
      </c>
      <c r="G92" s="463"/>
      <c r="H92" s="463"/>
      <c r="I92" s="463"/>
      <c r="J92" s="463">
        <v>147.96</v>
      </c>
      <c r="K92" s="463"/>
      <c r="L92" s="463">
        <v>1331.62</v>
      </c>
      <c r="M92" s="463"/>
      <c r="N92" s="463"/>
      <c r="O92" s="463"/>
      <c r="P92" s="463"/>
      <c r="Q92" s="463"/>
    </row>
    <row r="93" spans="1:17" ht="14.1" customHeight="1" x14ac:dyDescent="0.2">
      <c r="A93" s="162" t="s">
        <v>163</v>
      </c>
      <c r="B93" s="163"/>
      <c r="C93" s="463">
        <v>5078.7</v>
      </c>
      <c r="D93" s="463"/>
      <c r="E93" s="463"/>
      <c r="F93" s="463">
        <v>1746.57</v>
      </c>
      <c r="G93" s="463"/>
      <c r="H93" s="463"/>
      <c r="I93" s="463"/>
      <c r="J93" s="463">
        <v>333.21</v>
      </c>
      <c r="K93" s="463"/>
      <c r="L93" s="463">
        <v>2998.92</v>
      </c>
      <c r="M93" s="463"/>
      <c r="N93" s="463"/>
      <c r="O93" s="463"/>
      <c r="P93" s="463"/>
      <c r="Q93" s="463"/>
    </row>
    <row r="94" spans="1:17" ht="14.1" customHeight="1" x14ac:dyDescent="0.2">
      <c r="A94" s="162" t="s">
        <v>164</v>
      </c>
      <c r="B94" s="163"/>
      <c r="C94" s="463">
        <v>76985</v>
      </c>
      <c r="D94" s="463"/>
      <c r="E94" s="463"/>
      <c r="F94" s="463">
        <v>26475.15</v>
      </c>
      <c r="G94" s="463"/>
      <c r="H94" s="463"/>
      <c r="I94" s="463"/>
      <c r="J94" s="463">
        <v>5050.99</v>
      </c>
      <c r="K94" s="463"/>
      <c r="L94" s="463">
        <v>45458.86</v>
      </c>
      <c r="M94" s="463"/>
      <c r="N94" s="463"/>
      <c r="O94" s="463"/>
      <c r="P94" s="463"/>
      <c r="Q94" s="463"/>
    </row>
    <row r="95" spans="1:17" ht="14.1" customHeight="1" x14ac:dyDescent="0.2">
      <c r="A95" s="162" t="s">
        <v>165</v>
      </c>
      <c r="B95" s="163"/>
      <c r="C95" s="463">
        <v>9450</v>
      </c>
      <c r="D95" s="463"/>
      <c r="E95" s="463"/>
      <c r="F95" s="463">
        <v>3249.86</v>
      </c>
      <c r="G95" s="463"/>
      <c r="H95" s="463"/>
      <c r="I95" s="463"/>
      <c r="J95" s="463">
        <v>620.01</v>
      </c>
      <c r="K95" s="463"/>
      <c r="L95" s="463">
        <v>5580.13</v>
      </c>
      <c r="M95" s="463"/>
      <c r="N95" s="463"/>
      <c r="O95" s="463"/>
      <c r="P95" s="463"/>
      <c r="Q95" s="463"/>
    </row>
    <row r="96" spans="1:17" ht="14.1" customHeight="1" x14ac:dyDescent="0.2">
      <c r="A96" s="162" t="s">
        <v>166</v>
      </c>
      <c r="B96" s="163"/>
      <c r="C96" s="463">
        <v>600</v>
      </c>
      <c r="D96" s="463"/>
      <c r="E96" s="463"/>
      <c r="F96" s="463">
        <v>206.34</v>
      </c>
      <c r="G96" s="463"/>
      <c r="H96" s="463"/>
      <c r="I96" s="463"/>
      <c r="J96" s="463">
        <v>39.369999999999997</v>
      </c>
      <c r="K96" s="463"/>
      <c r="L96" s="463">
        <v>354.29</v>
      </c>
      <c r="M96" s="463"/>
      <c r="N96" s="463"/>
      <c r="O96" s="463"/>
      <c r="P96" s="463"/>
      <c r="Q96" s="463"/>
    </row>
    <row r="97" spans="1:17" ht="14.1" customHeight="1" x14ac:dyDescent="0.2">
      <c r="A97" s="162" t="s">
        <v>167</v>
      </c>
      <c r="B97" s="163"/>
      <c r="C97" s="463">
        <v>80</v>
      </c>
      <c r="D97" s="463"/>
      <c r="E97" s="463"/>
      <c r="F97" s="463">
        <v>27.51</v>
      </c>
      <c r="G97" s="463"/>
      <c r="H97" s="463"/>
      <c r="I97" s="463"/>
      <c r="J97" s="463">
        <v>5.25</v>
      </c>
      <c r="K97" s="463"/>
      <c r="L97" s="463">
        <v>47.24</v>
      </c>
      <c r="M97" s="463"/>
      <c r="N97" s="463"/>
      <c r="O97" s="463"/>
      <c r="P97" s="463"/>
      <c r="Q97" s="463"/>
    </row>
    <row r="98" spans="1:17" ht="14.1" customHeight="1" x14ac:dyDescent="0.2">
      <c r="A98" s="162" t="s">
        <v>168</v>
      </c>
      <c r="B98" s="163"/>
      <c r="C98" s="463">
        <v>884</v>
      </c>
      <c r="D98" s="463"/>
      <c r="E98" s="463"/>
      <c r="F98" s="463">
        <v>304</v>
      </c>
      <c r="G98" s="463"/>
      <c r="H98" s="463"/>
      <c r="I98" s="463"/>
      <c r="J98" s="463">
        <v>58</v>
      </c>
      <c r="K98" s="463"/>
      <c r="L98" s="463">
        <v>522</v>
      </c>
      <c r="M98" s="463"/>
      <c r="N98" s="463"/>
      <c r="O98" s="463"/>
      <c r="P98" s="463"/>
      <c r="Q98" s="463"/>
    </row>
    <row r="99" spans="1:17" ht="14.1" customHeight="1" x14ac:dyDescent="0.2">
      <c r="A99" s="162" t="s">
        <v>169</v>
      </c>
      <c r="B99" s="163"/>
      <c r="C99" s="463">
        <v>1525</v>
      </c>
      <c r="D99" s="463"/>
      <c r="E99" s="463"/>
      <c r="F99" s="463">
        <v>413.28</v>
      </c>
      <c r="G99" s="463"/>
      <c r="H99" s="463"/>
      <c r="I99" s="463"/>
      <c r="J99" s="463">
        <v>111.17</v>
      </c>
      <c r="K99" s="463"/>
      <c r="L99" s="463">
        <v>1000.55</v>
      </c>
      <c r="M99" s="463"/>
      <c r="N99" s="463"/>
      <c r="O99" s="463"/>
      <c r="P99" s="463"/>
      <c r="Q99" s="463"/>
    </row>
    <row r="100" spans="1:17" ht="14.1" customHeight="1" x14ac:dyDescent="0.2">
      <c r="A100" s="162" t="s">
        <v>170</v>
      </c>
      <c r="B100" s="163"/>
      <c r="C100" s="463">
        <v>18925</v>
      </c>
      <c r="D100" s="463"/>
      <c r="E100" s="463"/>
      <c r="F100" s="463">
        <v>5128.68</v>
      </c>
      <c r="G100" s="463"/>
      <c r="H100" s="463"/>
      <c r="I100" s="463"/>
      <c r="J100" s="463">
        <v>1379.63</v>
      </c>
      <c r="K100" s="463"/>
      <c r="L100" s="463">
        <v>12416.69</v>
      </c>
      <c r="M100" s="463"/>
      <c r="N100" s="463"/>
      <c r="O100" s="463"/>
      <c r="P100" s="463"/>
      <c r="Q100" s="463"/>
    </row>
    <row r="101" spans="1:17" ht="14.1" customHeight="1" x14ac:dyDescent="0.2">
      <c r="A101" s="162" t="s">
        <v>171</v>
      </c>
      <c r="B101" s="163"/>
      <c r="C101" s="463">
        <v>829</v>
      </c>
      <c r="D101" s="463"/>
      <c r="E101" s="463"/>
      <c r="F101" s="463">
        <v>224.66</v>
      </c>
      <c r="G101" s="463"/>
      <c r="H101" s="463"/>
      <c r="I101" s="463"/>
      <c r="J101" s="463">
        <v>60.43</v>
      </c>
      <c r="K101" s="463"/>
      <c r="L101" s="463">
        <v>543.91</v>
      </c>
      <c r="M101" s="463"/>
      <c r="N101" s="463"/>
      <c r="O101" s="463"/>
      <c r="P101" s="463"/>
      <c r="Q101" s="463"/>
    </row>
    <row r="102" spans="1:17" ht="14.1" customHeight="1" x14ac:dyDescent="0.2">
      <c r="A102" s="162" t="s">
        <v>172</v>
      </c>
      <c r="B102" s="163"/>
      <c r="C102" s="463">
        <v>851.18</v>
      </c>
      <c r="D102" s="463"/>
      <c r="E102" s="463"/>
      <c r="F102" s="463">
        <v>230.68</v>
      </c>
      <c r="G102" s="463"/>
      <c r="H102" s="463"/>
      <c r="I102" s="463"/>
      <c r="J102" s="463">
        <v>62.05</v>
      </c>
      <c r="K102" s="463"/>
      <c r="L102" s="463">
        <v>558.45000000000005</v>
      </c>
      <c r="M102" s="463"/>
      <c r="N102" s="463"/>
      <c r="O102" s="463"/>
      <c r="P102" s="463"/>
      <c r="Q102" s="463"/>
    </row>
    <row r="103" spans="1:17" ht="14.1" customHeight="1" x14ac:dyDescent="0.2">
      <c r="A103" s="162" t="s">
        <v>173</v>
      </c>
      <c r="B103" s="163"/>
      <c r="C103" s="463">
        <v>1697.75</v>
      </c>
      <c r="D103" s="463"/>
      <c r="E103" s="463"/>
      <c r="F103" s="463">
        <v>460.1</v>
      </c>
      <c r="G103" s="463"/>
      <c r="H103" s="463"/>
      <c r="I103" s="463"/>
      <c r="J103" s="463">
        <v>123.77</v>
      </c>
      <c r="K103" s="463"/>
      <c r="L103" s="463">
        <v>1113.8800000000001</v>
      </c>
      <c r="M103" s="463"/>
      <c r="N103" s="463"/>
      <c r="O103" s="463"/>
      <c r="P103" s="463"/>
      <c r="Q103" s="463"/>
    </row>
    <row r="104" spans="1:17" ht="14.1" customHeight="1" x14ac:dyDescent="0.2">
      <c r="A104" s="162" t="s">
        <v>174</v>
      </c>
      <c r="B104" s="163"/>
      <c r="C104" s="463">
        <v>3400</v>
      </c>
      <c r="D104" s="463"/>
      <c r="E104" s="463"/>
      <c r="F104" s="463">
        <v>921.4</v>
      </c>
      <c r="G104" s="463"/>
      <c r="H104" s="463"/>
      <c r="I104" s="463"/>
      <c r="J104" s="463">
        <v>247.86</v>
      </c>
      <c r="K104" s="463"/>
      <c r="L104" s="463">
        <v>2230.7399999999998</v>
      </c>
      <c r="M104" s="463"/>
      <c r="N104" s="463"/>
      <c r="O104" s="463"/>
      <c r="P104" s="463"/>
      <c r="Q104" s="463"/>
    </row>
    <row r="105" spans="1:17" ht="14.1" customHeight="1" x14ac:dyDescent="0.2">
      <c r="A105" s="162" t="s">
        <v>175</v>
      </c>
      <c r="B105" s="163"/>
      <c r="C105" s="463">
        <v>1416.36</v>
      </c>
      <c r="D105" s="463"/>
      <c r="E105" s="463"/>
      <c r="F105" s="463">
        <v>383.84</v>
      </c>
      <c r="G105" s="463"/>
      <c r="H105" s="463"/>
      <c r="I105" s="463"/>
      <c r="J105" s="463">
        <v>103.25</v>
      </c>
      <c r="K105" s="463"/>
      <c r="L105" s="463">
        <v>929.27</v>
      </c>
      <c r="M105" s="463"/>
      <c r="N105" s="463"/>
      <c r="O105" s="463"/>
      <c r="P105" s="463"/>
      <c r="Q105" s="463"/>
    </row>
    <row r="106" spans="1:17" ht="14.1" customHeight="1" x14ac:dyDescent="0.2">
      <c r="A106" s="162" t="s">
        <v>176</v>
      </c>
      <c r="B106" s="163"/>
      <c r="C106" s="463">
        <v>1650</v>
      </c>
      <c r="D106" s="463"/>
      <c r="E106" s="463"/>
      <c r="F106" s="463">
        <v>447.15</v>
      </c>
      <c r="G106" s="463"/>
      <c r="H106" s="463"/>
      <c r="I106" s="463"/>
      <c r="J106" s="463">
        <v>120.29</v>
      </c>
      <c r="K106" s="463"/>
      <c r="L106" s="463">
        <v>1082.56</v>
      </c>
      <c r="M106" s="463"/>
      <c r="N106" s="463"/>
      <c r="O106" s="463"/>
      <c r="P106" s="463"/>
      <c r="Q106" s="463"/>
    </row>
    <row r="107" spans="1:17" ht="14.1" customHeight="1" x14ac:dyDescent="0.2">
      <c r="A107" s="162" t="s">
        <v>177</v>
      </c>
      <c r="B107" s="163"/>
      <c r="C107" s="463">
        <v>3080</v>
      </c>
      <c r="D107" s="463"/>
      <c r="E107" s="463"/>
      <c r="F107" s="463">
        <v>585.20000000000005</v>
      </c>
      <c r="G107" s="463"/>
      <c r="H107" s="463"/>
      <c r="I107" s="463"/>
      <c r="J107" s="463">
        <v>249.48</v>
      </c>
      <c r="K107" s="463"/>
      <c r="L107" s="463">
        <v>2245.3200000000002</v>
      </c>
      <c r="M107" s="463"/>
      <c r="N107" s="463"/>
      <c r="O107" s="463"/>
      <c r="P107" s="463"/>
      <c r="Q107" s="463"/>
    </row>
    <row r="108" spans="1:17" ht="14.1" customHeight="1" x14ac:dyDescent="0.2">
      <c r="A108" s="162" t="s">
        <v>178</v>
      </c>
      <c r="B108" s="163"/>
      <c r="C108" s="463">
        <v>16500</v>
      </c>
      <c r="D108" s="463"/>
      <c r="E108" s="463"/>
      <c r="F108" s="463">
        <v>3135</v>
      </c>
      <c r="G108" s="463"/>
      <c r="H108" s="463"/>
      <c r="I108" s="463"/>
      <c r="J108" s="463">
        <v>1336.5</v>
      </c>
      <c r="K108" s="463"/>
      <c r="L108" s="463">
        <v>12028.5</v>
      </c>
      <c r="M108" s="463"/>
      <c r="N108" s="463"/>
      <c r="O108" s="463"/>
      <c r="P108" s="463"/>
      <c r="Q108" s="463"/>
    </row>
    <row r="109" spans="1:17" ht="14.1" customHeight="1" x14ac:dyDescent="0.2">
      <c r="A109" s="162" t="s">
        <v>179</v>
      </c>
      <c r="B109" s="163"/>
      <c r="C109" s="463">
        <v>1575.93</v>
      </c>
      <c r="D109" s="463"/>
      <c r="E109" s="463"/>
      <c r="F109" s="463">
        <v>299.42</v>
      </c>
      <c r="G109" s="463"/>
      <c r="H109" s="463"/>
      <c r="I109" s="463"/>
      <c r="J109" s="463">
        <v>127.65</v>
      </c>
      <c r="K109" s="463"/>
      <c r="L109" s="463">
        <v>1148.8599999999999</v>
      </c>
      <c r="M109" s="463"/>
      <c r="N109" s="463"/>
      <c r="O109" s="463"/>
      <c r="P109" s="463"/>
      <c r="Q109" s="463"/>
    </row>
    <row r="110" spans="1:17" ht="14.1" customHeight="1" x14ac:dyDescent="0.2">
      <c r="A110" s="162" t="s">
        <v>180</v>
      </c>
      <c r="B110" s="163"/>
      <c r="C110" s="463">
        <v>425.53</v>
      </c>
      <c r="D110" s="463"/>
      <c r="E110" s="463"/>
      <c r="F110" s="463">
        <v>80.849999999999994</v>
      </c>
      <c r="G110" s="463"/>
      <c r="H110" s="463"/>
      <c r="I110" s="463"/>
      <c r="J110" s="463">
        <v>34.47</v>
      </c>
      <c r="K110" s="463"/>
      <c r="L110" s="463">
        <v>310.20999999999998</v>
      </c>
      <c r="M110" s="463"/>
      <c r="N110" s="463"/>
      <c r="O110" s="463"/>
      <c r="P110" s="463"/>
      <c r="Q110" s="463"/>
    </row>
    <row r="111" spans="1:17" ht="14.1" customHeight="1" x14ac:dyDescent="0.2">
      <c r="A111" s="162" t="s">
        <v>181</v>
      </c>
      <c r="B111" s="163"/>
      <c r="C111" s="463">
        <v>3500</v>
      </c>
      <c r="D111" s="463"/>
      <c r="E111" s="463"/>
      <c r="F111" s="463">
        <v>350</v>
      </c>
      <c r="G111" s="463"/>
      <c r="H111" s="463"/>
      <c r="I111" s="463"/>
      <c r="J111" s="463">
        <v>315</v>
      </c>
      <c r="K111" s="463"/>
      <c r="L111" s="463">
        <v>2835</v>
      </c>
      <c r="M111" s="463"/>
      <c r="N111" s="463"/>
      <c r="O111" s="463"/>
      <c r="P111" s="463"/>
      <c r="Q111" s="463"/>
    </row>
    <row r="112" spans="1:17" ht="14.1" customHeight="1" x14ac:dyDescent="0.2">
      <c r="A112" s="162" t="s">
        <v>182</v>
      </c>
      <c r="B112" s="163"/>
      <c r="C112" s="463">
        <v>469</v>
      </c>
      <c r="D112" s="463"/>
      <c r="E112" s="463"/>
      <c r="F112" s="463">
        <v>46.9</v>
      </c>
      <c r="G112" s="463"/>
      <c r="H112" s="463"/>
      <c r="I112" s="463"/>
      <c r="J112" s="463">
        <v>42.21</v>
      </c>
      <c r="K112" s="463"/>
      <c r="L112" s="463">
        <v>379.89</v>
      </c>
      <c r="M112" s="463"/>
      <c r="N112" s="463"/>
      <c r="O112" s="463"/>
      <c r="P112" s="463"/>
      <c r="Q112" s="463"/>
    </row>
    <row r="113" spans="1:17" ht="14.1" customHeight="1" x14ac:dyDescent="0.2">
      <c r="A113" s="162" t="s">
        <v>183</v>
      </c>
      <c r="B113" s="163"/>
      <c r="C113" s="463">
        <v>8500</v>
      </c>
      <c r="D113" s="463"/>
      <c r="E113" s="463"/>
      <c r="F113" s="463">
        <v>850</v>
      </c>
      <c r="G113" s="463"/>
      <c r="H113" s="463"/>
      <c r="I113" s="463"/>
      <c r="J113" s="463">
        <v>765</v>
      </c>
      <c r="K113" s="463"/>
      <c r="L113" s="463">
        <v>6885</v>
      </c>
      <c r="M113" s="463"/>
      <c r="N113" s="463"/>
      <c r="O113" s="463"/>
      <c r="P113" s="463"/>
      <c r="Q113" s="463"/>
    </row>
    <row r="114" spans="1:17" ht="14.1" customHeight="1" x14ac:dyDescent="0.2">
      <c r="A114" s="162" t="s">
        <v>184</v>
      </c>
      <c r="B114" s="163"/>
      <c r="C114" s="463">
        <v>1349.68</v>
      </c>
      <c r="D114" s="463"/>
      <c r="E114" s="463"/>
      <c r="F114" s="463">
        <v>134.97</v>
      </c>
      <c r="G114" s="463"/>
      <c r="H114" s="463"/>
      <c r="I114" s="463"/>
      <c r="J114" s="463">
        <v>121.47</v>
      </c>
      <c r="K114" s="463"/>
      <c r="L114" s="463">
        <v>1093.24</v>
      </c>
      <c r="M114" s="463"/>
      <c r="N114" s="463"/>
      <c r="O114" s="463"/>
      <c r="P114" s="463"/>
      <c r="Q114" s="463"/>
    </row>
    <row r="115" spans="1:17" ht="14.1" customHeight="1" x14ac:dyDescent="0.2">
      <c r="A115" s="162" t="s">
        <v>185</v>
      </c>
      <c r="B115" s="163"/>
      <c r="C115" s="463">
        <v>413.85</v>
      </c>
      <c r="D115" s="463"/>
      <c r="E115" s="463"/>
      <c r="F115" s="463">
        <v>41.39</v>
      </c>
      <c r="G115" s="463"/>
      <c r="H115" s="463"/>
      <c r="I115" s="463"/>
      <c r="J115" s="463">
        <v>37.25</v>
      </c>
      <c r="K115" s="463"/>
      <c r="L115" s="463">
        <v>335.21</v>
      </c>
      <c r="M115" s="463"/>
      <c r="N115" s="463"/>
      <c r="O115" s="463"/>
      <c r="P115" s="463"/>
      <c r="Q115" s="463"/>
    </row>
    <row r="116" spans="1:17" ht="14.1" customHeight="1" x14ac:dyDescent="0.2">
      <c r="A116" s="162" t="s">
        <v>186</v>
      </c>
      <c r="B116" s="163"/>
      <c r="C116" s="463">
        <v>153</v>
      </c>
      <c r="D116" s="463"/>
      <c r="E116" s="463"/>
      <c r="F116" s="463">
        <v>15.3</v>
      </c>
      <c r="G116" s="463"/>
      <c r="H116" s="463"/>
      <c r="I116" s="463"/>
      <c r="J116" s="463">
        <v>13.77</v>
      </c>
      <c r="K116" s="463"/>
      <c r="L116" s="463">
        <v>123.93</v>
      </c>
      <c r="M116" s="463"/>
      <c r="N116" s="463"/>
      <c r="O116" s="463"/>
      <c r="P116" s="463"/>
      <c r="Q116" s="463"/>
    </row>
    <row r="117" spans="1:17" ht="14.1" customHeight="1" x14ac:dyDescent="0.2">
      <c r="A117" s="162" t="s">
        <v>187</v>
      </c>
      <c r="B117" s="163"/>
      <c r="C117" s="463">
        <v>2022</v>
      </c>
      <c r="D117" s="463"/>
      <c r="E117" s="463"/>
      <c r="F117" s="463">
        <v>202.2</v>
      </c>
      <c r="G117" s="463"/>
      <c r="H117" s="463"/>
      <c r="I117" s="463"/>
      <c r="J117" s="463">
        <v>181.98</v>
      </c>
      <c r="K117" s="463"/>
      <c r="L117" s="463">
        <v>1637.82</v>
      </c>
      <c r="M117" s="463"/>
      <c r="N117" s="463"/>
      <c r="O117" s="463"/>
      <c r="P117" s="463"/>
      <c r="Q117" s="463"/>
    </row>
    <row r="118" spans="1:17" ht="14.1" customHeight="1" x14ac:dyDescent="0.2">
      <c r="A118" s="162" t="s">
        <v>188</v>
      </c>
      <c r="B118" s="163"/>
      <c r="C118" s="463">
        <v>3800</v>
      </c>
      <c r="D118" s="463"/>
      <c r="E118" s="463"/>
      <c r="F118" s="463">
        <v>380</v>
      </c>
      <c r="G118" s="463"/>
      <c r="H118" s="463"/>
      <c r="I118" s="463"/>
      <c r="J118" s="463">
        <v>342</v>
      </c>
      <c r="K118" s="463"/>
      <c r="L118" s="463">
        <v>3078</v>
      </c>
      <c r="M118" s="463"/>
      <c r="N118" s="463"/>
      <c r="O118" s="463"/>
      <c r="P118" s="463"/>
      <c r="Q118" s="463"/>
    </row>
    <row r="119" spans="1:17" ht="14.1" customHeight="1" x14ac:dyDescent="0.2">
      <c r="A119" s="162" t="s">
        <v>189</v>
      </c>
      <c r="B119" s="163"/>
      <c r="C119" s="463">
        <v>170.98</v>
      </c>
      <c r="D119" s="463"/>
      <c r="E119" s="463"/>
      <c r="F119" s="463">
        <v>17.100000000000001</v>
      </c>
      <c r="G119" s="463"/>
      <c r="H119" s="463"/>
      <c r="I119" s="463"/>
      <c r="J119" s="463">
        <v>15.39</v>
      </c>
      <c r="K119" s="463"/>
      <c r="L119" s="463">
        <v>138.49</v>
      </c>
      <c r="M119" s="463"/>
      <c r="N119" s="463"/>
      <c r="O119" s="463"/>
      <c r="P119" s="463"/>
      <c r="Q119" s="463"/>
    </row>
    <row r="120" spans="1:17" ht="14.1" customHeight="1" x14ac:dyDescent="0.2">
      <c r="A120" s="162" t="s">
        <v>190</v>
      </c>
      <c r="B120" s="163"/>
      <c r="C120" s="463">
        <v>533.5</v>
      </c>
      <c r="D120" s="463"/>
      <c r="E120" s="463"/>
      <c r="F120" s="463">
        <v>53.35</v>
      </c>
      <c r="G120" s="463"/>
      <c r="H120" s="463"/>
      <c r="I120" s="463"/>
      <c r="J120" s="463">
        <v>48.02</v>
      </c>
      <c r="K120" s="463"/>
      <c r="L120" s="463">
        <v>432.13</v>
      </c>
      <c r="M120" s="463"/>
      <c r="N120" s="463"/>
      <c r="O120" s="463"/>
      <c r="P120" s="463"/>
      <c r="Q120" s="463"/>
    </row>
    <row r="121" spans="1:17" ht="14.1" customHeight="1" x14ac:dyDescent="0.2">
      <c r="A121" s="162" t="s">
        <v>191</v>
      </c>
      <c r="B121" s="163"/>
      <c r="C121" s="463">
        <v>-252075</v>
      </c>
      <c r="D121" s="463"/>
      <c r="E121" s="463"/>
      <c r="F121" s="463">
        <v>-252076</v>
      </c>
      <c r="G121" s="463"/>
      <c r="H121" s="463"/>
      <c r="I121" s="463"/>
      <c r="J121" s="463">
        <v>1</v>
      </c>
      <c r="K121" s="463"/>
      <c r="L121" s="463"/>
      <c r="M121" s="463"/>
      <c r="N121" s="463"/>
      <c r="O121" s="463"/>
      <c r="P121" s="463"/>
      <c r="Q121" s="463"/>
    </row>
    <row r="122" spans="1:17" ht="14.1" customHeight="1" x14ac:dyDescent="0.2">
      <c r="A122" s="162" t="s">
        <v>192</v>
      </c>
      <c r="B122" s="163"/>
      <c r="C122" s="463">
        <v>-66583</v>
      </c>
      <c r="D122" s="463"/>
      <c r="E122" s="463"/>
      <c r="F122" s="463">
        <v>-66584</v>
      </c>
      <c r="G122" s="463"/>
      <c r="H122" s="463"/>
      <c r="I122" s="463"/>
      <c r="J122" s="463">
        <v>1</v>
      </c>
      <c r="K122" s="463"/>
      <c r="L122" s="463"/>
      <c r="M122" s="463"/>
      <c r="N122" s="463"/>
      <c r="O122" s="463"/>
      <c r="P122" s="463"/>
      <c r="Q122" s="463"/>
    </row>
    <row r="123" spans="1:17" ht="14.1" customHeight="1" x14ac:dyDescent="0.2">
      <c r="A123" s="464" t="s">
        <v>193</v>
      </c>
      <c r="B123" s="464"/>
      <c r="C123" s="464"/>
      <c r="D123" s="464"/>
      <c r="E123" s="163"/>
      <c r="F123" s="463">
        <v>206</v>
      </c>
      <c r="G123" s="463"/>
      <c r="H123" s="463">
        <v>20.6</v>
      </c>
      <c r="I123" s="463"/>
      <c r="J123" s="463"/>
      <c r="K123" s="463"/>
      <c r="L123" s="463">
        <v>185.4</v>
      </c>
      <c r="M123" s="463"/>
      <c r="N123" s="463"/>
      <c r="O123" s="463"/>
      <c r="P123" s="463"/>
      <c r="Q123" s="463"/>
    </row>
    <row r="124" spans="1:17" ht="14.1" customHeight="1" x14ac:dyDescent="0.2">
      <c r="A124" s="464" t="s">
        <v>194</v>
      </c>
      <c r="B124" s="464"/>
      <c r="C124" s="464"/>
      <c r="D124" s="464"/>
      <c r="E124" s="163"/>
      <c r="F124" s="463">
        <v>7108.09</v>
      </c>
      <c r="G124" s="463"/>
      <c r="H124" s="463">
        <v>710.81</v>
      </c>
      <c r="I124" s="463"/>
      <c r="J124" s="463"/>
      <c r="K124" s="463"/>
      <c r="L124" s="463">
        <v>6397.28</v>
      </c>
      <c r="M124" s="463"/>
      <c r="N124" s="463"/>
      <c r="O124" s="463"/>
      <c r="P124" s="463"/>
      <c r="Q124" s="463"/>
    </row>
    <row r="125" spans="1:17" ht="14.1" customHeight="1" x14ac:dyDescent="0.2">
      <c r="A125" s="464" t="s">
        <v>195</v>
      </c>
      <c r="B125" s="464"/>
      <c r="C125" s="464"/>
      <c r="D125" s="464"/>
      <c r="E125" s="163"/>
      <c r="F125" s="463">
        <v>376.42</v>
      </c>
      <c r="G125" s="463"/>
      <c r="H125" s="463">
        <v>37.64</v>
      </c>
      <c r="I125" s="463"/>
      <c r="J125" s="463"/>
      <c r="K125" s="463"/>
      <c r="L125" s="463">
        <v>338.78</v>
      </c>
      <c r="M125" s="463"/>
      <c r="N125" s="463"/>
      <c r="O125" s="463"/>
      <c r="P125" s="463"/>
      <c r="Q125" s="463"/>
    </row>
    <row r="126" spans="1:17" ht="14.1" customHeight="1" x14ac:dyDescent="0.2">
      <c r="A126" s="464" t="s">
        <v>196</v>
      </c>
      <c r="B126" s="464"/>
      <c r="C126" s="464"/>
      <c r="D126" s="464"/>
      <c r="E126" s="163"/>
      <c r="F126" s="463">
        <v>340.03</v>
      </c>
      <c r="G126" s="463"/>
      <c r="H126" s="463">
        <v>34</v>
      </c>
      <c r="I126" s="463"/>
      <c r="J126" s="463"/>
      <c r="K126" s="463"/>
      <c r="L126" s="463">
        <v>306.02999999999997</v>
      </c>
      <c r="M126" s="463"/>
      <c r="N126" s="463"/>
      <c r="O126" s="463"/>
      <c r="P126" s="463"/>
      <c r="Q126" s="463"/>
    </row>
    <row r="127" spans="1:17" ht="14.1" customHeight="1" x14ac:dyDescent="0.2">
      <c r="A127" s="464" t="s">
        <v>197</v>
      </c>
      <c r="B127" s="464"/>
      <c r="C127" s="464"/>
      <c r="D127" s="464"/>
      <c r="E127" s="163"/>
      <c r="F127" s="463">
        <v>560</v>
      </c>
      <c r="G127" s="463"/>
      <c r="H127" s="463">
        <v>56</v>
      </c>
      <c r="I127" s="463"/>
      <c r="J127" s="463"/>
      <c r="K127" s="463"/>
      <c r="L127" s="463">
        <v>504</v>
      </c>
      <c r="M127" s="463"/>
      <c r="N127" s="463"/>
      <c r="O127" s="463"/>
      <c r="P127" s="463"/>
      <c r="Q127" s="463"/>
    </row>
    <row r="128" spans="1:17" ht="14.1" customHeight="1" x14ac:dyDescent="0.2">
      <c r="A128" s="464" t="s">
        <v>198</v>
      </c>
      <c r="B128" s="464"/>
      <c r="C128" s="464"/>
      <c r="D128" s="464"/>
      <c r="E128" s="163"/>
      <c r="F128" s="463">
        <v>417</v>
      </c>
      <c r="G128" s="463"/>
      <c r="H128" s="463">
        <v>41.7</v>
      </c>
      <c r="I128" s="463"/>
      <c r="J128" s="463"/>
      <c r="K128" s="463"/>
      <c r="L128" s="463">
        <v>375.3</v>
      </c>
      <c r="M128" s="463"/>
      <c r="N128" s="463"/>
      <c r="O128" s="463"/>
      <c r="P128" s="463"/>
      <c r="Q128" s="463"/>
    </row>
    <row r="129" spans="1:17" ht="14.1" customHeight="1" x14ac:dyDescent="0.35">
      <c r="A129" s="467"/>
      <c r="B129" s="467"/>
      <c r="C129" s="467"/>
      <c r="D129" s="466"/>
      <c r="E129" s="466"/>
      <c r="F129" s="163"/>
      <c r="G129" s="164"/>
      <c r="H129" s="163"/>
      <c r="I129" s="164"/>
      <c r="J129" s="163"/>
      <c r="K129" s="164"/>
      <c r="L129" s="163"/>
      <c r="M129" s="164"/>
      <c r="N129" s="163"/>
      <c r="O129" s="164"/>
      <c r="P129" s="163"/>
      <c r="Q129" s="164"/>
    </row>
    <row r="130" spans="1:17" ht="14.1" customHeight="1" x14ac:dyDescent="0.2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</row>
    <row r="131" spans="1:17" ht="14.1" customHeight="1" thickBot="1" x14ac:dyDescent="0.25">
      <c r="B131" s="160">
        <v>410190.36</v>
      </c>
      <c r="C131" s="160">
        <v>9007.5400000000009</v>
      </c>
      <c r="D131" s="160">
        <v>249235.76</v>
      </c>
      <c r="E131" s="160">
        <v>16996.02</v>
      </c>
      <c r="F131" s="160" t="s">
        <v>92</v>
      </c>
      <c r="G131" s="160" t="s">
        <v>92</v>
      </c>
      <c r="H131" s="160">
        <v>152966.12</v>
      </c>
    </row>
    <row r="132" spans="1:17" ht="14.1" customHeight="1" thickTop="1" x14ac:dyDescent="0.2">
      <c r="A132" s="166"/>
      <c r="B132" s="163"/>
      <c r="C132" s="166"/>
      <c r="D132" s="163"/>
      <c r="E132" s="166"/>
      <c r="F132" s="163"/>
      <c r="G132" s="166"/>
      <c r="H132" s="163"/>
      <c r="I132" s="166"/>
      <c r="J132" s="163"/>
      <c r="K132" s="166"/>
      <c r="L132" s="163"/>
      <c r="M132" s="166"/>
    </row>
    <row r="133" spans="1:17" ht="14.1" customHeight="1" x14ac:dyDescent="0.35">
      <c r="A133" s="155"/>
    </row>
    <row r="134" spans="1:17" ht="14.1" customHeight="1" x14ac:dyDescent="0.35">
      <c r="A134" s="156" t="s">
        <v>199</v>
      </c>
    </row>
    <row r="135" spans="1:17" ht="14.1" customHeight="1" x14ac:dyDescent="0.35">
      <c r="A135" s="155"/>
    </row>
    <row r="136" spans="1:17" ht="14.1" customHeight="1" x14ac:dyDescent="0.2">
      <c r="A136" s="157"/>
      <c r="B136" s="158" t="s">
        <v>81</v>
      </c>
      <c r="C136" s="159"/>
      <c r="D136" s="157"/>
      <c r="E136" s="159"/>
    </row>
    <row r="137" spans="1:17" ht="14.1" customHeight="1" x14ac:dyDescent="0.2">
      <c r="B137" s="160" t="s">
        <v>82</v>
      </c>
      <c r="C137" s="160" t="s">
        <v>83</v>
      </c>
      <c r="D137" s="160" t="s">
        <v>84</v>
      </c>
      <c r="E137" s="160" t="s">
        <v>85</v>
      </c>
      <c r="F137" s="160" t="s">
        <v>86</v>
      </c>
      <c r="G137" s="160" t="s">
        <v>87</v>
      </c>
      <c r="H137" s="160" t="s">
        <v>88</v>
      </c>
    </row>
    <row r="138" spans="1:17" ht="14.1" customHeight="1" x14ac:dyDescent="0.35">
      <c r="A138" s="467"/>
      <c r="B138" s="467"/>
      <c r="C138" s="467"/>
      <c r="D138" s="157"/>
      <c r="E138" s="159"/>
      <c r="F138" s="157"/>
      <c r="G138" s="159"/>
      <c r="H138" s="157"/>
      <c r="I138" s="159"/>
      <c r="J138" s="157"/>
      <c r="K138" s="159"/>
      <c r="L138" s="157"/>
      <c r="M138" s="159"/>
      <c r="N138" s="157"/>
      <c r="O138" s="159"/>
      <c r="P138" s="157"/>
    </row>
    <row r="139" spans="1:17" ht="14.1" customHeight="1" x14ac:dyDescent="0.2">
      <c r="A139" s="162" t="s">
        <v>200</v>
      </c>
      <c r="B139" s="163"/>
      <c r="C139" s="463">
        <v>2000</v>
      </c>
      <c r="D139" s="463"/>
      <c r="E139" s="463">
        <v>1223.53</v>
      </c>
      <c r="F139" s="463"/>
      <c r="G139" s="463"/>
      <c r="H139" s="463"/>
      <c r="I139" s="463">
        <v>116.47</v>
      </c>
      <c r="J139" s="463"/>
      <c r="K139" s="463">
        <v>660</v>
      </c>
      <c r="L139" s="463"/>
      <c r="M139" s="463"/>
      <c r="N139" s="463"/>
      <c r="O139" s="463"/>
      <c r="P139" s="463"/>
    </row>
    <row r="140" spans="1:17" ht="14.1" customHeight="1" x14ac:dyDescent="0.2">
      <c r="A140" s="162" t="s">
        <v>201</v>
      </c>
      <c r="B140" s="163"/>
      <c r="C140" s="463">
        <v>1400</v>
      </c>
      <c r="D140" s="463"/>
      <c r="E140" s="463">
        <v>856.47</v>
      </c>
      <c r="F140" s="463"/>
      <c r="G140" s="463"/>
      <c r="H140" s="463"/>
      <c r="I140" s="463">
        <v>81.53</v>
      </c>
      <c r="J140" s="463"/>
      <c r="K140" s="463">
        <v>462</v>
      </c>
      <c r="L140" s="463"/>
      <c r="M140" s="463"/>
      <c r="N140" s="463"/>
      <c r="O140" s="463"/>
      <c r="P140" s="463"/>
    </row>
    <row r="141" spans="1:17" ht="14.1" customHeight="1" x14ac:dyDescent="0.2">
      <c r="A141" s="162" t="s">
        <v>202</v>
      </c>
      <c r="B141" s="163"/>
      <c r="C141" s="463">
        <v>4200</v>
      </c>
      <c r="D141" s="463"/>
      <c r="E141" s="463">
        <v>2569.39</v>
      </c>
      <c r="F141" s="463"/>
      <c r="G141" s="463"/>
      <c r="H141" s="463"/>
      <c r="I141" s="463">
        <v>244.59</v>
      </c>
      <c r="J141" s="463"/>
      <c r="K141" s="463">
        <v>1386.02</v>
      </c>
      <c r="L141" s="463"/>
      <c r="M141" s="463"/>
      <c r="N141" s="463"/>
      <c r="O141" s="463"/>
      <c r="P141" s="463"/>
    </row>
    <row r="142" spans="1:17" ht="14.1" customHeight="1" x14ac:dyDescent="0.2">
      <c r="A142" s="162" t="s">
        <v>203</v>
      </c>
      <c r="B142" s="163"/>
      <c r="C142" s="463">
        <v>14200</v>
      </c>
      <c r="D142" s="463"/>
      <c r="E142" s="463">
        <v>8686.9699999999993</v>
      </c>
      <c r="F142" s="463"/>
      <c r="G142" s="463"/>
      <c r="H142" s="463"/>
      <c r="I142" s="463">
        <v>826.95</v>
      </c>
      <c r="J142" s="463"/>
      <c r="K142" s="463">
        <v>4686.08</v>
      </c>
      <c r="L142" s="463"/>
      <c r="M142" s="463"/>
      <c r="N142" s="463"/>
      <c r="O142" s="463"/>
      <c r="P142" s="463"/>
    </row>
    <row r="143" spans="1:17" ht="14.1" customHeight="1" x14ac:dyDescent="0.2">
      <c r="A143" s="162" t="s">
        <v>204</v>
      </c>
      <c r="B143" s="163"/>
      <c r="C143" s="463">
        <v>200</v>
      </c>
      <c r="D143" s="463"/>
      <c r="E143" s="463">
        <v>122.35</v>
      </c>
      <c r="F143" s="463"/>
      <c r="G143" s="463"/>
      <c r="H143" s="463"/>
      <c r="I143" s="463">
        <v>11.65</v>
      </c>
      <c r="J143" s="463"/>
      <c r="K143" s="463">
        <v>66</v>
      </c>
      <c r="L143" s="463"/>
      <c r="M143" s="463"/>
      <c r="N143" s="463"/>
      <c r="O143" s="463"/>
      <c r="P143" s="463"/>
    </row>
    <row r="144" spans="1:17" ht="14.1" customHeight="1" x14ac:dyDescent="0.2">
      <c r="A144" s="162" t="s">
        <v>205</v>
      </c>
      <c r="B144" s="163"/>
      <c r="C144" s="463">
        <v>904.66</v>
      </c>
      <c r="D144" s="463"/>
      <c r="E144" s="463">
        <v>553.44000000000005</v>
      </c>
      <c r="F144" s="463"/>
      <c r="G144" s="463"/>
      <c r="H144" s="463"/>
      <c r="I144" s="463">
        <v>52.68</v>
      </c>
      <c r="J144" s="463"/>
      <c r="K144" s="463">
        <v>298.54000000000002</v>
      </c>
      <c r="L144" s="463"/>
      <c r="M144" s="463"/>
      <c r="N144" s="463"/>
      <c r="O144" s="463"/>
      <c r="P144" s="463"/>
    </row>
    <row r="145" spans="1:17" ht="14.1" customHeight="1" x14ac:dyDescent="0.2">
      <c r="A145" s="162" t="s">
        <v>206</v>
      </c>
      <c r="B145" s="163"/>
      <c r="C145" s="463">
        <v>1398</v>
      </c>
      <c r="D145" s="463"/>
      <c r="E145" s="463">
        <v>855.23</v>
      </c>
      <c r="F145" s="463"/>
      <c r="G145" s="463"/>
      <c r="H145" s="463"/>
      <c r="I145" s="463">
        <v>81.42</v>
      </c>
      <c r="J145" s="463"/>
      <c r="K145" s="463">
        <v>461.35</v>
      </c>
      <c r="L145" s="463"/>
      <c r="M145" s="463"/>
      <c r="N145" s="463"/>
      <c r="O145" s="463"/>
      <c r="P145" s="463"/>
    </row>
    <row r="146" spans="1:17" ht="14.1" customHeight="1" x14ac:dyDescent="0.2">
      <c r="A146" s="162" t="s">
        <v>207</v>
      </c>
      <c r="B146" s="163"/>
      <c r="C146" s="463">
        <v>833.19</v>
      </c>
      <c r="D146" s="463"/>
      <c r="E146" s="463">
        <v>509.71</v>
      </c>
      <c r="F146" s="463"/>
      <c r="G146" s="463"/>
      <c r="H146" s="463"/>
      <c r="I146" s="463">
        <v>48.52</v>
      </c>
      <c r="J146" s="463"/>
      <c r="K146" s="463">
        <v>274.95999999999998</v>
      </c>
      <c r="L146" s="463"/>
      <c r="M146" s="463"/>
      <c r="N146" s="463"/>
      <c r="O146" s="463"/>
      <c r="P146" s="463"/>
    </row>
    <row r="147" spans="1:17" ht="14.1" customHeight="1" x14ac:dyDescent="0.2">
      <c r="A147" s="162" t="s">
        <v>208</v>
      </c>
      <c r="B147" s="163"/>
      <c r="C147" s="463">
        <v>1379</v>
      </c>
      <c r="D147" s="463"/>
      <c r="E147" s="463">
        <v>843.61</v>
      </c>
      <c r="F147" s="463"/>
      <c r="G147" s="463"/>
      <c r="H147" s="463"/>
      <c r="I147" s="463">
        <v>80.31</v>
      </c>
      <c r="J147" s="463"/>
      <c r="K147" s="463">
        <v>455.08</v>
      </c>
      <c r="L147" s="463"/>
      <c r="M147" s="463"/>
      <c r="N147" s="463"/>
      <c r="O147" s="463"/>
      <c r="P147" s="463"/>
    </row>
    <row r="148" spans="1:17" ht="14.1" customHeight="1" x14ac:dyDescent="0.2">
      <c r="A148" s="162" t="s">
        <v>209</v>
      </c>
      <c r="B148" s="163"/>
      <c r="C148" s="463">
        <v>928</v>
      </c>
      <c r="D148" s="463"/>
      <c r="E148" s="463">
        <v>516.24</v>
      </c>
      <c r="F148" s="463"/>
      <c r="G148" s="463"/>
      <c r="H148" s="463"/>
      <c r="I148" s="463">
        <v>61.76</v>
      </c>
      <c r="J148" s="463"/>
      <c r="K148" s="463">
        <v>350</v>
      </c>
      <c r="L148" s="463"/>
      <c r="M148" s="463"/>
      <c r="N148" s="463"/>
      <c r="O148" s="463"/>
      <c r="P148" s="463"/>
    </row>
    <row r="149" spans="1:17" ht="14.1" customHeight="1" x14ac:dyDescent="0.2">
      <c r="A149" s="162" t="s">
        <v>210</v>
      </c>
      <c r="B149" s="163"/>
      <c r="C149" s="463">
        <v>785.92</v>
      </c>
      <c r="D149" s="463"/>
      <c r="E149" s="463">
        <v>437.2</v>
      </c>
      <c r="F149" s="463"/>
      <c r="G149" s="463"/>
      <c r="H149" s="463"/>
      <c r="I149" s="463">
        <v>52.31</v>
      </c>
      <c r="J149" s="463"/>
      <c r="K149" s="463">
        <v>296.41000000000003</v>
      </c>
      <c r="L149" s="463"/>
      <c r="M149" s="463"/>
      <c r="N149" s="463"/>
      <c r="O149" s="463"/>
      <c r="P149" s="463"/>
    </row>
    <row r="150" spans="1:17" ht="14.1" customHeight="1" x14ac:dyDescent="0.2">
      <c r="A150" s="162" t="s">
        <v>211</v>
      </c>
      <c r="B150" s="163"/>
      <c r="C150" s="463">
        <v>2553.19</v>
      </c>
      <c r="D150" s="463"/>
      <c r="E150" s="463">
        <v>708.51</v>
      </c>
      <c r="F150" s="463"/>
      <c r="G150" s="463"/>
      <c r="H150" s="463"/>
      <c r="I150" s="463">
        <v>276.7</v>
      </c>
      <c r="J150" s="463"/>
      <c r="K150" s="463">
        <v>1567.98</v>
      </c>
      <c r="L150" s="463"/>
      <c r="M150" s="463"/>
      <c r="N150" s="463"/>
      <c r="O150" s="463"/>
      <c r="P150" s="463"/>
    </row>
    <row r="151" spans="1:17" ht="14.1" customHeight="1" x14ac:dyDescent="0.2">
      <c r="A151" s="162" t="s">
        <v>212</v>
      </c>
      <c r="B151" s="163"/>
      <c r="C151" s="463">
        <v>492.74</v>
      </c>
      <c r="D151" s="463"/>
      <c r="E151" s="463">
        <v>136.72999999999999</v>
      </c>
      <c r="F151" s="463"/>
      <c r="G151" s="463"/>
      <c r="H151" s="463"/>
      <c r="I151" s="463">
        <v>53.4</v>
      </c>
      <c r="J151" s="463"/>
      <c r="K151" s="463">
        <v>302.61</v>
      </c>
      <c r="L151" s="463"/>
      <c r="M151" s="463"/>
      <c r="N151" s="463"/>
      <c r="O151" s="463"/>
      <c r="P151" s="463"/>
    </row>
    <row r="152" spans="1:17" ht="14.1" customHeight="1" x14ac:dyDescent="0.2">
      <c r="A152" s="162" t="s">
        <v>213</v>
      </c>
      <c r="B152" s="163"/>
      <c r="C152" s="463">
        <v>4671.3599999999997</v>
      </c>
      <c r="D152" s="463"/>
      <c r="E152" s="463">
        <v>1296.3</v>
      </c>
      <c r="F152" s="463"/>
      <c r="G152" s="463"/>
      <c r="H152" s="463"/>
      <c r="I152" s="463">
        <v>506.26</v>
      </c>
      <c r="J152" s="463"/>
      <c r="K152" s="463">
        <v>2868.8</v>
      </c>
      <c r="L152" s="463"/>
      <c r="M152" s="463"/>
      <c r="N152" s="463"/>
      <c r="O152" s="463"/>
      <c r="P152" s="463"/>
    </row>
    <row r="153" spans="1:17" ht="14.1" customHeight="1" x14ac:dyDescent="0.2">
      <c r="A153" s="162" t="s">
        <v>214</v>
      </c>
      <c r="B153" s="163"/>
      <c r="C153" s="463">
        <v>153.01</v>
      </c>
      <c r="D153" s="463"/>
      <c r="E153" s="463"/>
      <c r="F153" s="463">
        <v>22.95</v>
      </c>
      <c r="G153" s="463"/>
      <c r="H153" s="463"/>
      <c r="I153" s="463"/>
      <c r="J153" s="463">
        <v>19.510000000000002</v>
      </c>
      <c r="K153" s="463"/>
      <c r="L153" s="463">
        <v>110.55</v>
      </c>
      <c r="M153" s="463"/>
      <c r="N153" s="463"/>
      <c r="O153" s="463"/>
      <c r="P153" s="463"/>
      <c r="Q153" s="463"/>
    </row>
    <row r="154" spans="1:17" ht="14.1" customHeight="1" x14ac:dyDescent="0.2">
      <c r="A154" s="162" t="s">
        <v>215</v>
      </c>
      <c r="B154" s="163"/>
      <c r="C154" s="463">
        <v>530.87</v>
      </c>
      <c r="D154" s="463"/>
      <c r="E154" s="463"/>
      <c r="F154" s="463">
        <v>79.63</v>
      </c>
      <c r="G154" s="463"/>
      <c r="H154" s="463"/>
      <c r="I154" s="463"/>
      <c r="J154" s="463">
        <v>67.69</v>
      </c>
      <c r="K154" s="463"/>
      <c r="L154" s="463">
        <v>383.55</v>
      </c>
      <c r="M154" s="463"/>
      <c r="N154" s="463"/>
      <c r="O154" s="463"/>
      <c r="P154" s="463"/>
      <c r="Q154" s="463"/>
    </row>
    <row r="155" spans="1:17" ht="14.1" customHeight="1" x14ac:dyDescent="0.2">
      <c r="A155" s="162" t="s">
        <v>216</v>
      </c>
      <c r="B155" s="163"/>
      <c r="C155" s="463">
        <v>2066.0100000000002</v>
      </c>
      <c r="D155" s="463"/>
      <c r="E155" s="463"/>
      <c r="F155" s="463">
        <v>309.89999999999998</v>
      </c>
      <c r="G155" s="463"/>
      <c r="H155" s="463"/>
      <c r="I155" s="463"/>
      <c r="J155" s="463">
        <v>263.42</v>
      </c>
      <c r="K155" s="463"/>
      <c r="L155" s="463">
        <v>1492.69</v>
      </c>
      <c r="M155" s="463"/>
      <c r="N155" s="463"/>
      <c r="O155" s="463"/>
      <c r="P155" s="463"/>
      <c r="Q155" s="463"/>
    </row>
    <row r="156" spans="1:17" ht="14.1" customHeight="1" x14ac:dyDescent="0.2">
      <c r="A156" s="162" t="s">
        <v>217</v>
      </c>
      <c r="B156" s="163"/>
      <c r="C156" s="463">
        <v>1172.8599999999999</v>
      </c>
      <c r="D156" s="463"/>
      <c r="E156" s="463"/>
      <c r="F156" s="463">
        <v>175.93</v>
      </c>
      <c r="G156" s="463"/>
      <c r="H156" s="463"/>
      <c r="I156" s="463"/>
      <c r="J156" s="463">
        <v>149.54</v>
      </c>
      <c r="K156" s="463"/>
      <c r="L156" s="463">
        <v>847.39</v>
      </c>
      <c r="M156" s="463"/>
      <c r="N156" s="463"/>
      <c r="O156" s="463"/>
      <c r="P156" s="463"/>
      <c r="Q156" s="463"/>
    </row>
    <row r="157" spans="1:17" ht="14.1" customHeight="1" x14ac:dyDescent="0.2">
      <c r="A157" s="162" t="s">
        <v>218</v>
      </c>
      <c r="B157" s="163"/>
      <c r="C157" s="463">
        <v>221.48</v>
      </c>
      <c r="D157" s="463"/>
      <c r="E157" s="463"/>
      <c r="F157" s="463">
        <v>33.22</v>
      </c>
      <c r="G157" s="463"/>
      <c r="H157" s="463"/>
      <c r="I157" s="463"/>
      <c r="J157" s="463">
        <v>28.24</v>
      </c>
      <c r="K157" s="463"/>
      <c r="L157" s="463">
        <v>160.02000000000001</v>
      </c>
      <c r="M157" s="463"/>
      <c r="N157" s="463"/>
      <c r="O157" s="463"/>
      <c r="P157" s="463"/>
      <c r="Q157" s="463"/>
    </row>
    <row r="158" spans="1:17" ht="14.1" customHeight="1" x14ac:dyDescent="0.2">
      <c r="A158" s="162" t="s">
        <v>219</v>
      </c>
      <c r="B158" s="163"/>
      <c r="C158" s="463">
        <v>947.18</v>
      </c>
      <c r="D158" s="463"/>
      <c r="E158" s="463"/>
      <c r="F158" s="463">
        <v>142.08000000000001</v>
      </c>
      <c r="G158" s="463"/>
      <c r="H158" s="463"/>
      <c r="I158" s="463"/>
      <c r="J158" s="463">
        <v>120.77</v>
      </c>
      <c r="K158" s="463"/>
      <c r="L158" s="463">
        <v>684.33</v>
      </c>
      <c r="M158" s="463"/>
      <c r="N158" s="463"/>
      <c r="O158" s="463"/>
      <c r="P158" s="463"/>
      <c r="Q158" s="463"/>
    </row>
    <row r="159" spans="1:17" ht="14.1" customHeight="1" x14ac:dyDescent="0.2">
      <c r="A159" s="162" t="s">
        <v>220</v>
      </c>
      <c r="B159" s="163"/>
      <c r="C159" s="463">
        <v>680</v>
      </c>
      <c r="D159" s="463"/>
      <c r="E159" s="463"/>
      <c r="F159" s="463">
        <v>102</v>
      </c>
      <c r="G159" s="463"/>
      <c r="H159" s="463"/>
      <c r="I159" s="463"/>
      <c r="J159" s="463">
        <v>86.7</v>
      </c>
      <c r="K159" s="463"/>
      <c r="L159" s="463">
        <v>491.3</v>
      </c>
      <c r="M159" s="463"/>
      <c r="N159" s="463"/>
      <c r="O159" s="463"/>
      <c r="P159" s="463"/>
      <c r="Q159" s="463"/>
    </row>
    <row r="160" spans="1:17" ht="14.1" customHeight="1" x14ac:dyDescent="0.2">
      <c r="A160" s="162" t="s">
        <v>221</v>
      </c>
      <c r="B160" s="163"/>
      <c r="C160" s="463">
        <v>74.88</v>
      </c>
      <c r="D160" s="463"/>
      <c r="E160" s="463"/>
      <c r="F160" s="463">
        <v>11.23</v>
      </c>
      <c r="G160" s="463"/>
      <c r="H160" s="463"/>
      <c r="I160" s="463"/>
      <c r="J160" s="463">
        <v>9.5500000000000007</v>
      </c>
      <c r="K160" s="463"/>
      <c r="L160" s="463">
        <v>54.1</v>
      </c>
      <c r="M160" s="463"/>
      <c r="N160" s="463"/>
      <c r="O160" s="463"/>
      <c r="P160" s="463"/>
      <c r="Q160" s="463"/>
    </row>
    <row r="161" spans="1:17" ht="14.1" customHeight="1" x14ac:dyDescent="0.2">
      <c r="A161" s="162" t="s">
        <v>222</v>
      </c>
      <c r="B161" s="163"/>
      <c r="C161" s="463">
        <v>961</v>
      </c>
      <c r="D161" s="463"/>
      <c r="E161" s="463"/>
      <c r="F161" s="463">
        <v>144.15</v>
      </c>
      <c r="G161" s="463"/>
      <c r="H161" s="463"/>
      <c r="I161" s="463"/>
      <c r="J161" s="463">
        <v>122.53</v>
      </c>
      <c r="K161" s="463"/>
      <c r="L161" s="463">
        <v>694.32</v>
      </c>
      <c r="M161" s="463"/>
      <c r="N161" s="463"/>
      <c r="O161" s="463"/>
      <c r="P161" s="463"/>
      <c r="Q161" s="463"/>
    </row>
    <row r="162" spans="1:17" ht="14.1" customHeight="1" x14ac:dyDescent="0.2">
      <c r="A162" s="162" t="s">
        <v>223</v>
      </c>
      <c r="B162" s="163"/>
      <c r="C162" s="463">
        <v>657.83</v>
      </c>
      <c r="D162" s="463"/>
      <c r="E162" s="463"/>
      <c r="F162" s="463">
        <v>98.67</v>
      </c>
      <c r="G162" s="463"/>
      <c r="H162" s="463"/>
      <c r="I162" s="463"/>
      <c r="J162" s="463">
        <v>83.87</v>
      </c>
      <c r="K162" s="463"/>
      <c r="L162" s="463">
        <v>475.29</v>
      </c>
      <c r="M162" s="463"/>
      <c r="N162" s="463"/>
      <c r="O162" s="463"/>
      <c r="P162" s="463"/>
      <c r="Q162" s="463"/>
    </row>
    <row r="163" spans="1:17" ht="14.1" customHeight="1" x14ac:dyDescent="0.2">
      <c r="A163" s="162" t="s">
        <v>224</v>
      </c>
      <c r="B163" s="163"/>
      <c r="C163" s="463">
        <v>350</v>
      </c>
      <c r="D163" s="463"/>
      <c r="E163" s="463"/>
      <c r="F163" s="463">
        <v>52.5</v>
      </c>
      <c r="G163" s="463"/>
      <c r="H163" s="463"/>
      <c r="I163" s="463"/>
      <c r="J163" s="463">
        <v>44.63</v>
      </c>
      <c r="K163" s="463"/>
      <c r="L163" s="463">
        <v>252.87</v>
      </c>
      <c r="M163" s="463"/>
      <c r="N163" s="463"/>
      <c r="O163" s="463"/>
      <c r="P163" s="463"/>
      <c r="Q163" s="463"/>
    </row>
    <row r="164" spans="1:17" ht="14.1" customHeight="1" x14ac:dyDescent="0.2">
      <c r="A164" s="162" t="s">
        <v>225</v>
      </c>
      <c r="B164" s="163"/>
      <c r="C164" s="463">
        <v>911.9</v>
      </c>
      <c r="D164" s="463"/>
      <c r="E164" s="463"/>
      <c r="F164" s="463">
        <v>136.79</v>
      </c>
      <c r="G164" s="463"/>
      <c r="H164" s="463"/>
      <c r="I164" s="463"/>
      <c r="J164" s="463">
        <v>116.27</v>
      </c>
      <c r="K164" s="463"/>
      <c r="L164" s="463">
        <v>658.84</v>
      </c>
      <c r="M164" s="463"/>
      <c r="N164" s="463"/>
      <c r="O164" s="463"/>
      <c r="P164" s="463"/>
      <c r="Q164" s="463"/>
    </row>
    <row r="165" spans="1:17" ht="14.1" customHeight="1" x14ac:dyDescent="0.2">
      <c r="A165" s="162" t="s">
        <v>226</v>
      </c>
      <c r="B165" s="163"/>
      <c r="C165" s="463">
        <v>220.43</v>
      </c>
      <c r="D165" s="463"/>
      <c r="E165" s="463"/>
      <c r="F165" s="463">
        <v>33.06</v>
      </c>
      <c r="G165" s="463"/>
      <c r="H165" s="463"/>
      <c r="I165" s="463"/>
      <c r="J165" s="463">
        <v>28.11</v>
      </c>
      <c r="K165" s="463"/>
      <c r="L165" s="463">
        <v>159.26</v>
      </c>
      <c r="M165" s="463"/>
      <c r="N165" s="463"/>
      <c r="O165" s="463"/>
      <c r="P165" s="463"/>
      <c r="Q165" s="463"/>
    </row>
    <row r="166" spans="1:17" ht="14.1" customHeight="1" x14ac:dyDescent="0.2">
      <c r="A166" s="162" t="s">
        <v>227</v>
      </c>
      <c r="B166" s="163"/>
      <c r="C166" s="463">
        <v>106.26</v>
      </c>
      <c r="D166" s="463"/>
      <c r="E166" s="463"/>
      <c r="F166" s="463">
        <v>15.94</v>
      </c>
      <c r="G166" s="463"/>
      <c r="H166" s="463"/>
      <c r="I166" s="463"/>
      <c r="J166" s="463">
        <v>13.55</v>
      </c>
      <c r="K166" s="463"/>
      <c r="L166" s="463">
        <v>76.77</v>
      </c>
      <c r="M166" s="463"/>
      <c r="N166" s="463"/>
      <c r="O166" s="463"/>
      <c r="P166" s="463"/>
      <c r="Q166" s="463"/>
    </row>
    <row r="167" spans="1:17" ht="14.1" customHeight="1" x14ac:dyDescent="0.2">
      <c r="A167" s="464" t="s">
        <v>228</v>
      </c>
      <c r="B167" s="464"/>
      <c r="C167" s="464"/>
      <c r="D167" s="464"/>
      <c r="E167" s="163"/>
      <c r="F167" s="463">
        <v>99</v>
      </c>
      <c r="G167" s="463"/>
      <c r="H167" s="463">
        <v>14.85</v>
      </c>
      <c r="I167" s="463"/>
      <c r="J167" s="463"/>
      <c r="K167" s="463"/>
      <c r="L167" s="463">
        <v>84.15</v>
      </c>
      <c r="M167" s="463"/>
      <c r="N167" s="463"/>
      <c r="O167" s="463"/>
      <c r="P167" s="463"/>
      <c r="Q167" s="463"/>
    </row>
    <row r="168" spans="1:17" ht="14.1" customHeight="1" x14ac:dyDescent="0.2">
      <c r="A168" s="464" t="s">
        <v>229</v>
      </c>
      <c r="B168" s="464"/>
      <c r="C168" s="464"/>
      <c r="D168" s="464"/>
      <c r="E168" s="163"/>
      <c r="F168" s="463">
        <v>320</v>
      </c>
      <c r="G168" s="463"/>
      <c r="H168" s="463">
        <v>48</v>
      </c>
      <c r="I168" s="463"/>
      <c r="J168" s="463"/>
      <c r="K168" s="463"/>
      <c r="L168" s="463">
        <v>272</v>
      </c>
      <c r="M168" s="463"/>
      <c r="N168" s="463"/>
      <c r="O168" s="463"/>
      <c r="P168" s="463"/>
      <c r="Q168" s="463"/>
    </row>
    <row r="169" spans="1:17" ht="14.1" customHeight="1" x14ac:dyDescent="0.2">
      <c r="A169" s="464" t="s">
        <v>230</v>
      </c>
      <c r="B169" s="464"/>
      <c r="C169" s="464"/>
      <c r="D169" s="464"/>
      <c r="E169" s="163"/>
      <c r="F169" s="463">
        <v>4360.6499999999996</v>
      </c>
      <c r="G169" s="463"/>
      <c r="H169" s="463">
        <v>654.1</v>
      </c>
      <c r="I169" s="463"/>
      <c r="J169" s="463"/>
      <c r="K169" s="463"/>
      <c r="L169" s="463">
        <v>3706.55</v>
      </c>
      <c r="M169" s="463"/>
      <c r="N169" s="463"/>
      <c r="O169" s="463"/>
      <c r="P169" s="463"/>
      <c r="Q169" s="463"/>
    </row>
    <row r="170" spans="1:17" ht="14.1" customHeight="1" x14ac:dyDescent="0.2">
      <c r="A170" s="464" t="s">
        <v>231</v>
      </c>
      <c r="B170" s="464"/>
      <c r="C170" s="464"/>
      <c r="D170" s="464"/>
      <c r="E170" s="163"/>
      <c r="F170" s="463">
        <v>130</v>
      </c>
      <c r="G170" s="463"/>
      <c r="H170" s="463">
        <v>19.5</v>
      </c>
      <c r="I170" s="463"/>
      <c r="J170" s="463"/>
      <c r="K170" s="463"/>
      <c r="L170" s="463">
        <v>110.5</v>
      </c>
      <c r="M170" s="463"/>
      <c r="N170" s="463"/>
      <c r="O170" s="463"/>
      <c r="P170" s="463"/>
      <c r="Q170" s="463"/>
    </row>
    <row r="171" spans="1:17" ht="14.1" customHeight="1" x14ac:dyDescent="0.2">
      <c r="A171" s="464" t="s">
        <v>232</v>
      </c>
      <c r="B171" s="464"/>
      <c r="C171" s="464"/>
      <c r="D171" s="464"/>
      <c r="E171" s="163"/>
      <c r="F171" s="463">
        <v>838</v>
      </c>
      <c r="G171" s="463"/>
      <c r="H171" s="463">
        <v>125.7</v>
      </c>
      <c r="I171" s="463"/>
      <c r="J171" s="463"/>
      <c r="K171" s="463"/>
      <c r="L171" s="463">
        <v>712.3</v>
      </c>
      <c r="M171" s="463"/>
      <c r="N171" s="463"/>
      <c r="O171" s="463"/>
      <c r="P171" s="463"/>
      <c r="Q171" s="463"/>
    </row>
    <row r="172" spans="1:17" ht="14.1" customHeight="1" x14ac:dyDescent="0.2">
      <c r="A172" s="464" t="s">
        <v>233</v>
      </c>
      <c r="B172" s="464"/>
      <c r="C172" s="464"/>
      <c r="D172" s="464"/>
      <c r="E172" s="163"/>
      <c r="F172" s="463">
        <v>1192</v>
      </c>
      <c r="G172" s="463"/>
      <c r="H172" s="463">
        <v>178.8</v>
      </c>
      <c r="I172" s="463"/>
      <c r="J172" s="463"/>
      <c r="K172" s="463"/>
      <c r="L172" s="463">
        <v>1013.2</v>
      </c>
      <c r="M172" s="463"/>
      <c r="N172" s="463"/>
      <c r="O172" s="463"/>
      <c r="P172" s="463"/>
      <c r="Q172" s="463"/>
    </row>
    <row r="173" spans="1:17" ht="14.1" customHeight="1" x14ac:dyDescent="0.2">
      <c r="A173" s="464" t="s">
        <v>234</v>
      </c>
      <c r="B173" s="464"/>
      <c r="C173" s="464"/>
      <c r="D173" s="464"/>
      <c r="E173" s="163"/>
      <c r="F173" s="463">
        <v>6580</v>
      </c>
      <c r="G173" s="463"/>
      <c r="H173" s="463">
        <v>987</v>
      </c>
      <c r="I173" s="463"/>
      <c r="J173" s="463"/>
      <c r="K173" s="463"/>
      <c r="L173" s="463">
        <v>5593</v>
      </c>
      <c r="M173" s="463"/>
      <c r="N173" s="463"/>
      <c r="O173" s="463"/>
      <c r="P173" s="463"/>
      <c r="Q173" s="463"/>
    </row>
    <row r="174" spans="1:17" ht="14.1" customHeight="1" x14ac:dyDescent="0.35">
      <c r="A174" s="467"/>
      <c r="B174" s="467"/>
      <c r="C174" s="467"/>
      <c r="D174" s="466"/>
      <c r="E174" s="466"/>
      <c r="F174" s="163"/>
      <c r="G174" s="164"/>
      <c r="H174" s="163"/>
      <c r="I174" s="164"/>
      <c r="J174" s="163"/>
      <c r="K174" s="164"/>
      <c r="L174" s="163"/>
      <c r="M174" s="164"/>
      <c r="N174" s="163"/>
      <c r="O174" s="164"/>
      <c r="P174" s="163"/>
      <c r="Q174" s="164"/>
    </row>
    <row r="175" spans="1:17" ht="14.1" customHeight="1" x14ac:dyDescent="0.2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</row>
    <row r="176" spans="1:17" ht="14.1" customHeight="1" thickBot="1" x14ac:dyDescent="0.25">
      <c r="B176" s="160">
        <v>44999.77</v>
      </c>
      <c r="C176" s="160">
        <v>13519.65</v>
      </c>
      <c r="D176" s="160">
        <v>20673.73</v>
      </c>
      <c r="E176" s="160">
        <v>5676.88</v>
      </c>
      <c r="F176" s="160" t="s">
        <v>92</v>
      </c>
      <c r="G176" s="160" t="s">
        <v>92</v>
      </c>
      <c r="H176" s="160">
        <v>32168.81</v>
      </c>
    </row>
    <row r="177" spans="1:16" ht="14.1" customHeight="1" thickTop="1" x14ac:dyDescent="0.2">
      <c r="A177" s="166"/>
      <c r="B177" s="163"/>
      <c r="C177" s="166"/>
      <c r="D177" s="163"/>
      <c r="E177" s="166"/>
      <c r="F177" s="163"/>
      <c r="G177" s="166"/>
      <c r="H177" s="163"/>
      <c r="I177" s="166"/>
      <c r="J177" s="163"/>
      <c r="K177" s="166"/>
      <c r="L177" s="163"/>
      <c r="M177" s="166"/>
    </row>
    <row r="178" spans="1:16" ht="14.1" customHeight="1" x14ac:dyDescent="0.35">
      <c r="A178" s="155"/>
    </row>
    <row r="179" spans="1:16" ht="14.1" customHeight="1" x14ac:dyDescent="0.35">
      <c r="A179" s="156" t="s">
        <v>235</v>
      </c>
    </row>
    <row r="180" spans="1:16" ht="14.1" customHeight="1" x14ac:dyDescent="0.35">
      <c r="A180" s="155"/>
    </row>
    <row r="181" spans="1:16" ht="14.1" customHeight="1" x14ac:dyDescent="0.2">
      <c r="A181" s="157"/>
      <c r="B181" s="158" t="s">
        <v>81</v>
      </c>
      <c r="C181" s="159"/>
      <c r="D181" s="157"/>
      <c r="E181" s="159"/>
    </row>
    <row r="182" spans="1:16" ht="14.1" customHeight="1" x14ac:dyDescent="0.2">
      <c r="B182" s="160" t="s">
        <v>82</v>
      </c>
      <c r="C182" s="160" t="s">
        <v>83</v>
      </c>
      <c r="D182" s="160" t="s">
        <v>84</v>
      </c>
      <c r="E182" s="160" t="s">
        <v>85</v>
      </c>
      <c r="F182" s="160" t="s">
        <v>86</v>
      </c>
      <c r="G182" s="160" t="s">
        <v>87</v>
      </c>
      <c r="H182" s="160" t="s">
        <v>88</v>
      </c>
    </row>
    <row r="183" spans="1:16" ht="14.1" customHeight="1" x14ac:dyDescent="0.35">
      <c r="A183" s="467"/>
      <c r="B183" s="467"/>
      <c r="C183" s="467"/>
      <c r="D183" s="157"/>
      <c r="E183" s="159"/>
      <c r="F183" s="157"/>
      <c r="G183" s="159"/>
      <c r="H183" s="157"/>
      <c r="I183" s="159"/>
      <c r="J183" s="157"/>
      <c r="K183" s="159"/>
      <c r="L183" s="157"/>
      <c r="M183" s="159"/>
      <c r="N183" s="157"/>
      <c r="O183" s="159"/>
      <c r="P183" s="157"/>
    </row>
    <row r="184" spans="1:16" ht="14.1" customHeight="1" x14ac:dyDescent="0.2">
      <c r="A184" s="162" t="s">
        <v>236</v>
      </c>
      <c r="B184" s="163"/>
      <c r="C184" s="463">
        <v>3435</v>
      </c>
      <c r="D184" s="463"/>
      <c r="E184" s="463">
        <v>2497.02</v>
      </c>
      <c r="F184" s="463"/>
      <c r="G184" s="463"/>
      <c r="H184" s="463"/>
      <c r="I184" s="463">
        <v>187.6</v>
      </c>
      <c r="J184" s="463"/>
      <c r="K184" s="463">
        <v>750.38</v>
      </c>
      <c r="L184" s="463"/>
      <c r="M184" s="463"/>
      <c r="N184" s="463"/>
      <c r="O184" s="463"/>
      <c r="P184" s="463"/>
    </row>
    <row r="185" spans="1:16" ht="14.1" customHeight="1" x14ac:dyDescent="0.2">
      <c r="A185" s="162" t="s">
        <v>237</v>
      </c>
      <c r="B185" s="163"/>
      <c r="C185" s="463">
        <v>2383</v>
      </c>
      <c r="D185" s="463"/>
      <c r="E185" s="463">
        <v>1732.29</v>
      </c>
      <c r="F185" s="463"/>
      <c r="G185" s="463"/>
      <c r="H185" s="463"/>
      <c r="I185" s="463">
        <v>130.13999999999999</v>
      </c>
      <c r="J185" s="463"/>
      <c r="K185" s="463">
        <v>520.57000000000005</v>
      </c>
      <c r="L185" s="463"/>
      <c r="M185" s="463"/>
      <c r="N185" s="463"/>
      <c r="O185" s="463"/>
      <c r="P185" s="463"/>
    </row>
    <row r="186" spans="1:16" ht="14.1" customHeight="1" x14ac:dyDescent="0.2">
      <c r="A186" s="162" t="s">
        <v>238</v>
      </c>
      <c r="B186" s="163"/>
      <c r="C186" s="463">
        <v>9775</v>
      </c>
      <c r="D186" s="463"/>
      <c r="E186" s="463">
        <v>7105.78</v>
      </c>
      <c r="F186" s="463"/>
      <c r="G186" s="463"/>
      <c r="H186" s="463"/>
      <c r="I186" s="463">
        <v>533.84</v>
      </c>
      <c r="J186" s="463"/>
      <c r="K186" s="463">
        <v>2135.38</v>
      </c>
      <c r="L186" s="463"/>
      <c r="M186" s="463"/>
      <c r="N186" s="463"/>
      <c r="O186" s="463"/>
      <c r="P186" s="463"/>
    </row>
    <row r="187" spans="1:16" ht="14.1" customHeight="1" x14ac:dyDescent="0.2">
      <c r="A187" s="162" t="s">
        <v>239</v>
      </c>
      <c r="B187" s="163"/>
      <c r="C187" s="463">
        <v>16440</v>
      </c>
      <c r="D187" s="463"/>
      <c r="E187" s="463">
        <v>11052.94</v>
      </c>
      <c r="F187" s="463"/>
      <c r="G187" s="463"/>
      <c r="H187" s="463"/>
      <c r="I187" s="463">
        <v>1077.4100000000001</v>
      </c>
      <c r="J187" s="463"/>
      <c r="K187" s="463">
        <v>4309.6499999999996</v>
      </c>
      <c r="L187" s="463"/>
      <c r="M187" s="463"/>
      <c r="N187" s="463"/>
      <c r="O187" s="463"/>
      <c r="P187" s="463"/>
    </row>
    <row r="188" spans="1:16" ht="14.1" customHeight="1" x14ac:dyDescent="0.2">
      <c r="A188" s="162" t="s">
        <v>240</v>
      </c>
      <c r="B188" s="163"/>
      <c r="C188" s="463">
        <v>17703</v>
      </c>
      <c r="D188" s="463"/>
      <c r="E188" s="463">
        <v>10451.85</v>
      </c>
      <c r="F188" s="463"/>
      <c r="G188" s="463"/>
      <c r="H188" s="463"/>
      <c r="I188" s="463">
        <v>1450.23</v>
      </c>
      <c r="J188" s="463"/>
      <c r="K188" s="463">
        <v>5800.92</v>
      </c>
      <c r="L188" s="463"/>
      <c r="M188" s="463"/>
      <c r="N188" s="463"/>
      <c r="O188" s="463"/>
      <c r="P188" s="463"/>
    </row>
    <row r="189" spans="1:16" ht="14.1" customHeight="1" x14ac:dyDescent="0.2">
      <c r="A189" s="162" t="s">
        <v>241</v>
      </c>
      <c r="B189" s="163"/>
      <c r="C189" s="463">
        <v>20765.5</v>
      </c>
      <c r="D189" s="463"/>
      <c r="E189" s="463">
        <v>7475.58</v>
      </c>
      <c r="F189" s="463"/>
      <c r="G189" s="463"/>
      <c r="H189" s="463"/>
      <c r="I189" s="463">
        <v>2657.98</v>
      </c>
      <c r="J189" s="463"/>
      <c r="K189" s="463">
        <v>10631.94</v>
      </c>
      <c r="L189" s="463"/>
      <c r="M189" s="463"/>
      <c r="N189" s="463"/>
      <c r="O189" s="463"/>
      <c r="P189" s="463"/>
    </row>
    <row r="190" spans="1:16" ht="14.1" customHeight="1" x14ac:dyDescent="0.35">
      <c r="A190" s="467"/>
      <c r="B190" s="467"/>
      <c r="C190" s="467"/>
      <c r="D190" s="164"/>
      <c r="E190" s="163"/>
      <c r="F190" s="164"/>
      <c r="G190" s="163"/>
      <c r="H190" s="164"/>
      <c r="I190" s="163"/>
      <c r="J190" s="164"/>
      <c r="K190" s="163"/>
      <c r="L190" s="164"/>
      <c r="M190" s="163"/>
      <c r="N190" s="164"/>
      <c r="O190" s="163"/>
      <c r="P190" s="164"/>
    </row>
    <row r="191" spans="1:16" ht="14.1" customHeight="1" x14ac:dyDescent="0.2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</row>
    <row r="192" spans="1:16" ht="14.1" customHeight="1" thickBot="1" x14ac:dyDescent="0.25">
      <c r="B192" s="160">
        <v>70501.5</v>
      </c>
      <c r="C192" s="160" t="s">
        <v>92</v>
      </c>
      <c r="D192" s="160">
        <v>40315.46</v>
      </c>
      <c r="E192" s="160">
        <v>6037.2</v>
      </c>
      <c r="F192" s="160" t="s">
        <v>92</v>
      </c>
      <c r="G192" s="160" t="s">
        <v>92</v>
      </c>
      <c r="H192" s="160">
        <v>24148.84</v>
      </c>
    </row>
    <row r="193" spans="1:13" ht="14.1" customHeight="1" thickTop="1" x14ac:dyDescent="0.2">
      <c r="A193" s="166"/>
      <c r="B193" s="163"/>
      <c r="C193" s="166"/>
      <c r="D193" s="163"/>
      <c r="E193" s="166"/>
      <c r="F193" s="163"/>
      <c r="G193" s="166"/>
      <c r="H193" s="163"/>
      <c r="I193" s="166"/>
      <c r="J193" s="163"/>
      <c r="K193" s="166"/>
      <c r="L193" s="163"/>
      <c r="M193" s="166"/>
    </row>
    <row r="194" spans="1:13" ht="14.1" customHeight="1" x14ac:dyDescent="0.25">
      <c r="A194" s="167"/>
    </row>
  </sheetData>
  <mergeCells count="545">
    <mergeCell ref="K188:P188"/>
    <mergeCell ref="I186:J186"/>
    <mergeCell ref="K186:P186"/>
    <mergeCell ref="A190:C190"/>
    <mergeCell ref="C189:D189"/>
    <mergeCell ref="E189:H189"/>
    <mergeCell ref="I189:J189"/>
    <mergeCell ref="K189:P189"/>
    <mergeCell ref="C188:D188"/>
    <mergeCell ref="E188:H188"/>
    <mergeCell ref="I188:J188"/>
    <mergeCell ref="C185:D185"/>
    <mergeCell ref="E185:H185"/>
    <mergeCell ref="I185:J185"/>
    <mergeCell ref="K185:P185"/>
    <mergeCell ref="C187:D187"/>
    <mergeCell ref="E187:H187"/>
    <mergeCell ref="I187:J187"/>
    <mergeCell ref="K187:P187"/>
    <mergeCell ref="C186:D186"/>
    <mergeCell ref="E186:H186"/>
    <mergeCell ref="A174:C174"/>
    <mergeCell ref="D174:E174"/>
    <mergeCell ref="A183:C183"/>
    <mergeCell ref="C184:D184"/>
    <mergeCell ref="E184:H184"/>
    <mergeCell ref="A173:D173"/>
    <mergeCell ref="F173:G173"/>
    <mergeCell ref="H173:K173"/>
    <mergeCell ref="I184:J184"/>
    <mergeCell ref="K184:P184"/>
    <mergeCell ref="L173:Q173"/>
    <mergeCell ref="A172:D172"/>
    <mergeCell ref="F172:G172"/>
    <mergeCell ref="H172:K172"/>
    <mergeCell ref="L172:Q172"/>
    <mergeCell ref="A171:D171"/>
    <mergeCell ref="F171:G171"/>
    <mergeCell ref="H171:K171"/>
    <mergeCell ref="L171:Q171"/>
    <mergeCell ref="A170:D170"/>
    <mergeCell ref="F170:G170"/>
    <mergeCell ref="H170:K170"/>
    <mergeCell ref="L170:Q170"/>
    <mergeCell ref="A169:D169"/>
    <mergeCell ref="F169:G169"/>
    <mergeCell ref="H169:K169"/>
    <mergeCell ref="L169:Q169"/>
    <mergeCell ref="A168:D168"/>
    <mergeCell ref="F168:G168"/>
    <mergeCell ref="H168:K168"/>
    <mergeCell ref="L168:Q168"/>
    <mergeCell ref="A167:D167"/>
    <mergeCell ref="F167:G167"/>
    <mergeCell ref="H167:K167"/>
    <mergeCell ref="L167:Q167"/>
    <mergeCell ref="C166:E166"/>
    <mergeCell ref="F166:I166"/>
    <mergeCell ref="J166:K166"/>
    <mergeCell ref="L166:Q166"/>
    <mergeCell ref="C165:E165"/>
    <mergeCell ref="F165:I165"/>
    <mergeCell ref="J165:K165"/>
    <mergeCell ref="L165:Q165"/>
    <mergeCell ref="C164:E164"/>
    <mergeCell ref="F164:I164"/>
    <mergeCell ref="J164:K164"/>
    <mergeCell ref="L164:Q164"/>
    <mergeCell ref="C163:E163"/>
    <mergeCell ref="F163:I163"/>
    <mergeCell ref="J163:K163"/>
    <mergeCell ref="L163:Q163"/>
    <mergeCell ref="C162:E162"/>
    <mergeCell ref="F162:I162"/>
    <mergeCell ref="J162:K162"/>
    <mergeCell ref="L162:Q162"/>
    <mergeCell ref="C161:E161"/>
    <mergeCell ref="F161:I161"/>
    <mergeCell ref="J161:K161"/>
    <mergeCell ref="L161:Q161"/>
    <mergeCell ref="C160:E160"/>
    <mergeCell ref="F160:I160"/>
    <mergeCell ref="J160:K160"/>
    <mergeCell ref="L160:Q160"/>
    <mergeCell ref="C159:E159"/>
    <mergeCell ref="F159:I159"/>
    <mergeCell ref="J159:K159"/>
    <mergeCell ref="L159:Q159"/>
    <mergeCell ref="C158:E158"/>
    <mergeCell ref="F158:I158"/>
    <mergeCell ref="J158:K158"/>
    <mergeCell ref="L158:Q158"/>
    <mergeCell ref="C157:E157"/>
    <mergeCell ref="F157:I157"/>
    <mergeCell ref="J157:K157"/>
    <mergeCell ref="L157:Q157"/>
    <mergeCell ref="C156:E156"/>
    <mergeCell ref="F156:I156"/>
    <mergeCell ref="J156:K156"/>
    <mergeCell ref="L156:Q156"/>
    <mergeCell ref="C155:E155"/>
    <mergeCell ref="F155:I155"/>
    <mergeCell ref="J155:K155"/>
    <mergeCell ref="L155:Q155"/>
    <mergeCell ref="J153:K153"/>
    <mergeCell ref="L153:Q153"/>
    <mergeCell ref="C154:E154"/>
    <mergeCell ref="F154:I154"/>
    <mergeCell ref="J154:K154"/>
    <mergeCell ref="L154:Q154"/>
    <mergeCell ref="C153:E153"/>
    <mergeCell ref="F153:I153"/>
    <mergeCell ref="C152:D152"/>
    <mergeCell ref="E152:H152"/>
    <mergeCell ref="I152:J152"/>
    <mergeCell ref="K152:P152"/>
    <mergeCell ref="C151:D151"/>
    <mergeCell ref="E151:H151"/>
    <mergeCell ref="I151:J151"/>
    <mergeCell ref="K151:P151"/>
    <mergeCell ref="C150:D150"/>
    <mergeCell ref="E150:H150"/>
    <mergeCell ref="I150:J150"/>
    <mergeCell ref="K150:P150"/>
    <mergeCell ref="C149:D149"/>
    <mergeCell ref="E149:H149"/>
    <mergeCell ref="I149:J149"/>
    <mergeCell ref="K149:P149"/>
    <mergeCell ref="C148:D148"/>
    <mergeCell ref="E148:H148"/>
    <mergeCell ref="I148:J148"/>
    <mergeCell ref="K148:P148"/>
    <mergeCell ref="C147:D147"/>
    <mergeCell ref="E147:H147"/>
    <mergeCell ref="I147:J147"/>
    <mergeCell ref="K147:P147"/>
    <mergeCell ref="C146:D146"/>
    <mergeCell ref="E146:H146"/>
    <mergeCell ref="I146:J146"/>
    <mergeCell ref="K146:P146"/>
    <mergeCell ref="C145:D145"/>
    <mergeCell ref="E145:H145"/>
    <mergeCell ref="I145:J145"/>
    <mergeCell ref="K145:P145"/>
    <mergeCell ref="I141:J141"/>
    <mergeCell ref="K141:P141"/>
    <mergeCell ref="C144:D144"/>
    <mergeCell ref="E144:H144"/>
    <mergeCell ref="I144:J144"/>
    <mergeCell ref="K144:P144"/>
    <mergeCell ref="C143:D143"/>
    <mergeCell ref="E143:H143"/>
    <mergeCell ref="I143:J143"/>
    <mergeCell ref="K143:P143"/>
    <mergeCell ref="C140:D140"/>
    <mergeCell ref="E140:H140"/>
    <mergeCell ref="I140:J140"/>
    <mergeCell ref="K140:P140"/>
    <mergeCell ref="C142:D142"/>
    <mergeCell ref="E142:H142"/>
    <mergeCell ref="I142:J142"/>
    <mergeCell ref="K142:P142"/>
    <mergeCell ref="C141:D141"/>
    <mergeCell ref="E141:H141"/>
    <mergeCell ref="A129:C129"/>
    <mergeCell ref="D129:E129"/>
    <mergeCell ref="A138:C138"/>
    <mergeCell ref="C139:D139"/>
    <mergeCell ref="E139:H139"/>
    <mergeCell ref="A128:D128"/>
    <mergeCell ref="F128:G128"/>
    <mergeCell ref="H128:K128"/>
    <mergeCell ref="I139:J139"/>
    <mergeCell ref="K139:P139"/>
    <mergeCell ref="L128:Q128"/>
    <mergeCell ref="A127:D127"/>
    <mergeCell ref="F127:G127"/>
    <mergeCell ref="H127:K127"/>
    <mergeCell ref="L127:Q127"/>
    <mergeCell ref="A126:D126"/>
    <mergeCell ref="F126:G126"/>
    <mergeCell ref="H126:K126"/>
    <mergeCell ref="L126:Q126"/>
    <mergeCell ref="A125:D125"/>
    <mergeCell ref="F125:G125"/>
    <mergeCell ref="H125:K125"/>
    <mergeCell ref="L125:Q125"/>
    <mergeCell ref="A124:D124"/>
    <mergeCell ref="F124:G124"/>
    <mergeCell ref="H124:K124"/>
    <mergeCell ref="L124:Q124"/>
    <mergeCell ref="A123:D123"/>
    <mergeCell ref="F123:G123"/>
    <mergeCell ref="H123:K123"/>
    <mergeCell ref="L123:Q123"/>
    <mergeCell ref="C121:E121"/>
    <mergeCell ref="F121:I121"/>
    <mergeCell ref="J121:Q121"/>
    <mergeCell ref="C122:E122"/>
    <mergeCell ref="F122:I122"/>
    <mergeCell ref="J122:Q122"/>
    <mergeCell ref="C120:E120"/>
    <mergeCell ref="F120:I120"/>
    <mergeCell ref="J120:K120"/>
    <mergeCell ref="L120:Q120"/>
    <mergeCell ref="C119:E119"/>
    <mergeCell ref="F119:I119"/>
    <mergeCell ref="J119:K119"/>
    <mergeCell ref="L119:Q119"/>
    <mergeCell ref="C118:E118"/>
    <mergeCell ref="F118:I118"/>
    <mergeCell ref="J118:K118"/>
    <mergeCell ref="L118:Q118"/>
    <mergeCell ref="C117:E117"/>
    <mergeCell ref="F117:I117"/>
    <mergeCell ref="J117:K117"/>
    <mergeCell ref="L117:Q117"/>
    <mergeCell ref="C116:E116"/>
    <mergeCell ref="F116:I116"/>
    <mergeCell ref="J116:K116"/>
    <mergeCell ref="L116:Q116"/>
    <mergeCell ref="C115:E115"/>
    <mergeCell ref="F115:I115"/>
    <mergeCell ref="J115:K115"/>
    <mergeCell ref="L115:Q115"/>
    <mergeCell ref="C114:E114"/>
    <mergeCell ref="F114:I114"/>
    <mergeCell ref="J114:K114"/>
    <mergeCell ref="L114:Q114"/>
    <mergeCell ref="C113:E113"/>
    <mergeCell ref="F113:I113"/>
    <mergeCell ref="J113:K113"/>
    <mergeCell ref="L113:Q113"/>
    <mergeCell ref="C112:E112"/>
    <mergeCell ref="F112:I112"/>
    <mergeCell ref="J112:K112"/>
    <mergeCell ref="L112:Q112"/>
    <mergeCell ref="C111:E111"/>
    <mergeCell ref="F111:I111"/>
    <mergeCell ref="J111:K111"/>
    <mergeCell ref="L111:Q111"/>
    <mergeCell ref="C110:E110"/>
    <mergeCell ref="F110:I110"/>
    <mergeCell ref="J110:K110"/>
    <mergeCell ref="L110:Q110"/>
    <mergeCell ref="C109:E109"/>
    <mergeCell ref="F109:I109"/>
    <mergeCell ref="J109:K109"/>
    <mergeCell ref="L109:Q109"/>
    <mergeCell ref="C108:E108"/>
    <mergeCell ref="F108:I108"/>
    <mergeCell ref="J108:K108"/>
    <mergeCell ref="L108:Q108"/>
    <mergeCell ref="C107:E107"/>
    <mergeCell ref="F107:I107"/>
    <mergeCell ref="J107:K107"/>
    <mergeCell ref="L107:Q107"/>
    <mergeCell ref="C106:E106"/>
    <mergeCell ref="F106:I106"/>
    <mergeCell ref="J106:K106"/>
    <mergeCell ref="L106:Q106"/>
    <mergeCell ref="C105:E105"/>
    <mergeCell ref="F105:I105"/>
    <mergeCell ref="J105:K105"/>
    <mergeCell ref="L105:Q105"/>
    <mergeCell ref="C104:E104"/>
    <mergeCell ref="F104:I104"/>
    <mergeCell ref="J104:K104"/>
    <mergeCell ref="L104:Q104"/>
    <mergeCell ref="C103:E103"/>
    <mergeCell ref="F103:I103"/>
    <mergeCell ref="J103:K103"/>
    <mergeCell ref="L103:Q103"/>
    <mergeCell ref="C102:E102"/>
    <mergeCell ref="F102:I102"/>
    <mergeCell ref="J102:K102"/>
    <mergeCell ref="L102:Q102"/>
    <mergeCell ref="C101:E101"/>
    <mergeCell ref="F101:I101"/>
    <mergeCell ref="J101:K101"/>
    <mergeCell ref="L101:Q101"/>
    <mergeCell ref="C100:E100"/>
    <mergeCell ref="F100:I100"/>
    <mergeCell ref="J100:K100"/>
    <mergeCell ref="L100:Q100"/>
    <mergeCell ref="C99:E99"/>
    <mergeCell ref="F99:I99"/>
    <mergeCell ref="J99:K99"/>
    <mergeCell ref="L99:Q99"/>
    <mergeCell ref="C98:E98"/>
    <mergeCell ref="F98:I98"/>
    <mergeCell ref="J98:K98"/>
    <mergeCell ref="L98:Q98"/>
    <mergeCell ref="C97:E97"/>
    <mergeCell ref="F97:I97"/>
    <mergeCell ref="J97:K97"/>
    <mergeCell ref="L97:Q97"/>
    <mergeCell ref="C96:E96"/>
    <mergeCell ref="F96:I96"/>
    <mergeCell ref="J96:K96"/>
    <mergeCell ref="L96:Q96"/>
    <mergeCell ref="C95:E95"/>
    <mergeCell ref="F95:I95"/>
    <mergeCell ref="J95:K95"/>
    <mergeCell ref="L95:Q95"/>
    <mergeCell ref="C94:E94"/>
    <mergeCell ref="F94:I94"/>
    <mergeCell ref="J94:K94"/>
    <mergeCell ref="L94:Q94"/>
    <mergeCell ref="C93:E93"/>
    <mergeCell ref="F93:I93"/>
    <mergeCell ref="J93:K93"/>
    <mergeCell ref="L93:Q93"/>
    <mergeCell ref="C92:E92"/>
    <mergeCell ref="F92:I92"/>
    <mergeCell ref="J92:K92"/>
    <mergeCell ref="L92:Q92"/>
    <mergeCell ref="C91:E91"/>
    <mergeCell ref="F91:I91"/>
    <mergeCell ref="J91:K91"/>
    <mergeCell ref="L91:Q91"/>
    <mergeCell ref="C90:E90"/>
    <mergeCell ref="F90:I90"/>
    <mergeCell ref="J90:K90"/>
    <mergeCell ref="L90:Q90"/>
    <mergeCell ref="C89:E89"/>
    <mergeCell ref="F89:I89"/>
    <mergeCell ref="J89:K89"/>
    <mergeCell ref="L89:Q89"/>
    <mergeCell ref="C88:E88"/>
    <mergeCell ref="F88:I88"/>
    <mergeCell ref="J88:K88"/>
    <mergeCell ref="L88:Q88"/>
    <mergeCell ref="C87:E87"/>
    <mergeCell ref="F87:I87"/>
    <mergeCell ref="J87:K87"/>
    <mergeCell ref="L87:Q87"/>
    <mergeCell ref="C86:E86"/>
    <mergeCell ref="F86:I86"/>
    <mergeCell ref="J86:K86"/>
    <mergeCell ref="L86:Q86"/>
    <mergeCell ref="C85:E85"/>
    <mergeCell ref="F85:I85"/>
    <mergeCell ref="J85:K85"/>
    <mergeCell ref="L85:Q85"/>
    <mergeCell ref="C84:E84"/>
    <mergeCell ref="F84:I84"/>
    <mergeCell ref="J84:K84"/>
    <mergeCell ref="L84:Q84"/>
    <mergeCell ref="C83:E83"/>
    <mergeCell ref="F83:I83"/>
    <mergeCell ref="J83:K83"/>
    <mergeCell ref="L83:Q83"/>
    <mergeCell ref="C82:E82"/>
    <mergeCell ref="F82:I82"/>
    <mergeCell ref="J82:K82"/>
    <mergeCell ref="L82:Q82"/>
    <mergeCell ref="C81:E81"/>
    <mergeCell ref="F81:I81"/>
    <mergeCell ref="J81:K81"/>
    <mergeCell ref="L81:Q81"/>
    <mergeCell ref="C80:E80"/>
    <mergeCell ref="F80:I80"/>
    <mergeCell ref="J80:K80"/>
    <mergeCell ref="L80:Q80"/>
    <mergeCell ref="C78:E78"/>
    <mergeCell ref="F78:I78"/>
    <mergeCell ref="J78:Q78"/>
    <mergeCell ref="C79:E79"/>
    <mergeCell ref="F79:I79"/>
    <mergeCell ref="J79:Q79"/>
    <mergeCell ref="C76:E76"/>
    <mergeCell ref="F76:I76"/>
    <mergeCell ref="J76:Q76"/>
    <mergeCell ref="C77:E77"/>
    <mergeCell ref="F77:I77"/>
    <mergeCell ref="J77:Q77"/>
    <mergeCell ref="C74:E74"/>
    <mergeCell ref="F74:I74"/>
    <mergeCell ref="J74:Q74"/>
    <mergeCell ref="C75:E75"/>
    <mergeCell ref="F75:I75"/>
    <mergeCell ref="J75:Q75"/>
    <mergeCell ref="C72:E72"/>
    <mergeCell ref="F72:I72"/>
    <mergeCell ref="J72:Q72"/>
    <mergeCell ref="C73:E73"/>
    <mergeCell ref="F73:I73"/>
    <mergeCell ref="J73:Q73"/>
    <mergeCell ref="C71:D71"/>
    <mergeCell ref="E71:H71"/>
    <mergeCell ref="I71:P71"/>
    <mergeCell ref="C69:D69"/>
    <mergeCell ref="E69:H69"/>
    <mergeCell ref="I69:P69"/>
    <mergeCell ref="C70:D70"/>
    <mergeCell ref="E70:H70"/>
    <mergeCell ref="I70:P70"/>
    <mergeCell ref="C67:D67"/>
    <mergeCell ref="E67:H67"/>
    <mergeCell ref="I67:P67"/>
    <mergeCell ref="C68:D68"/>
    <mergeCell ref="E68:H68"/>
    <mergeCell ref="I68:P68"/>
    <mergeCell ref="C65:D65"/>
    <mergeCell ref="E65:H65"/>
    <mergeCell ref="I65:P65"/>
    <mergeCell ref="C66:D66"/>
    <mergeCell ref="E66:H66"/>
    <mergeCell ref="I66:P66"/>
    <mergeCell ref="C63:D63"/>
    <mergeCell ref="E63:H63"/>
    <mergeCell ref="I63:P63"/>
    <mergeCell ref="C64:D64"/>
    <mergeCell ref="E64:H64"/>
    <mergeCell ref="I64:P64"/>
    <mergeCell ref="C61:D61"/>
    <mergeCell ref="E61:H61"/>
    <mergeCell ref="I61:P61"/>
    <mergeCell ref="C62:D62"/>
    <mergeCell ref="E62:H62"/>
    <mergeCell ref="I62:P62"/>
    <mergeCell ref="C59:D59"/>
    <mergeCell ref="E59:H59"/>
    <mergeCell ref="I59:P59"/>
    <mergeCell ref="C60:D60"/>
    <mergeCell ref="E60:H60"/>
    <mergeCell ref="I60:P60"/>
    <mergeCell ref="C57:D57"/>
    <mergeCell ref="E57:H57"/>
    <mergeCell ref="I57:P57"/>
    <mergeCell ref="C58:D58"/>
    <mergeCell ref="E58:H58"/>
    <mergeCell ref="I58:P58"/>
    <mergeCell ref="C55:D55"/>
    <mergeCell ref="E55:H55"/>
    <mergeCell ref="I55:P55"/>
    <mergeCell ref="C56:D56"/>
    <mergeCell ref="E56:H56"/>
    <mergeCell ref="I56:P56"/>
    <mergeCell ref="C53:D53"/>
    <mergeCell ref="E53:H53"/>
    <mergeCell ref="I53:P53"/>
    <mergeCell ref="C54:D54"/>
    <mergeCell ref="E54:H54"/>
    <mergeCell ref="I54:P54"/>
    <mergeCell ref="C51:D51"/>
    <mergeCell ref="E51:H51"/>
    <mergeCell ref="I51:P51"/>
    <mergeCell ref="C52:D52"/>
    <mergeCell ref="E52:H52"/>
    <mergeCell ref="I52:P52"/>
    <mergeCell ref="C49:D49"/>
    <mergeCell ref="E49:H49"/>
    <mergeCell ref="I49:P49"/>
    <mergeCell ref="C50:D50"/>
    <mergeCell ref="E50:H50"/>
    <mergeCell ref="I50:P50"/>
    <mergeCell ref="C47:D47"/>
    <mergeCell ref="E47:H47"/>
    <mergeCell ref="I47:P47"/>
    <mergeCell ref="C48:D48"/>
    <mergeCell ref="E48:H48"/>
    <mergeCell ref="I48:P48"/>
    <mergeCell ref="C45:D45"/>
    <mergeCell ref="E45:H45"/>
    <mergeCell ref="I45:P45"/>
    <mergeCell ref="C46:D46"/>
    <mergeCell ref="E46:H46"/>
    <mergeCell ref="I46:P46"/>
    <mergeCell ref="C43:D43"/>
    <mergeCell ref="E43:H43"/>
    <mergeCell ref="I43:P43"/>
    <mergeCell ref="C44:D44"/>
    <mergeCell ref="E44:H44"/>
    <mergeCell ref="I44:P44"/>
    <mergeCell ref="C41:D41"/>
    <mergeCell ref="E41:H41"/>
    <mergeCell ref="I41:P41"/>
    <mergeCell ref="C42:D42"/>
    <mergeCell ref="E42:H42"/>
    <mergeCell ref="I42:P42"/>
    <mergeCell ref="C39:D39"/>
    <mergeCell ref="E39:H39"/>
    <mergeCell ref="I39:P39"/>
    <mergeCell ref="C40:D40"/>
    <mergeCell ref="E40:H40"/>
    <mergeCell ref="I40:P40"/>
    <mergeCell ref="C37:D37"/>
    <mergeCell ref="E37:H37"/>
    <mergeCell ref="I37:P37"/>
    <mergeCell ref="C38:D38"/>
    <mergeCell ref="E38:H38"/>
    <mergeCell ref="I38:P38"/>
    <mergeCell ref="C35:D35"/>
    <mergeCell ref="E35:H35"/>
    <mergeCell ref="I35:P35"/>
    <mergeCell ref="C36:D36"/>
    <mergeCell ref="E36:H36"/>
    <mergeCell ref="I36:P36"/>
    <mergeCell ref="C33:D33"/>
    <mergeCell ref="E33:H33"/>
    <mergeCell ref="I33:P33"/>
    <mergeCell ref="C34:D34"/>
    <mergeCell ref="E34:H34"/>
    <mergeCell ref="I34:P34"/>
    <mergeCell ref="C31:D31"/>
    <mergeCell ref="E31:H31"/>
    <mergeCell ref="I31:P31"/>
    <mergeCell ref="C32:D32"/>
    <mergeCell ref="E32:H32"/>
    <mergeCell ref="I32:P32"/>
    <mergeCell ref="C29:D29"/>
    <mergeCell ref="E29:H29"/>
    <mergeCell ref="I29:P29"/>
    <mergeCell ref="C30:D30"/>
    <mergeCell ref="E30:H30"/>
    <mergeCell ref="I30:P30"/>
    <mergeCell ref="C27:D27"/>
    <mergeCell ref="E27:H27"/>
    <mergeCell ref="I27:P27"/>
    <mergeCell ref="C28:D28"/>
    <mergeCell ref="E28:H28"/>
    <mergeCell ref="I28:P28"/>
    <mergeCell ref="I25:P25"/>
    <mergeCell ref="C26:D26"/>
    <mergeCell ref="E26:H26"/>
    <mergeCell ref="I26:P26"/>
    <mergeCell ref="B15:C15"/>
    <mergeCell ref="A24:C24"/>
    <mergeCell ref="C25:D25"/>
    <mergeCell ref="E25:H25"/>
    <mergeCell ref="J14:O14"/>
    <mergeCell ref="A14:B14"/>
    <mergeCell ref="D14:E14"/>
    <mergeCell ref="F14:I14"/>
    <mergeCell ref="J12:O12"/>
    <mergeCell ref="A13:B13"/>
    <mergeCell ref="D13:E13"/>
    <mergeCell ref="F13:I13"/>
    <mergeCell ref="J13:O13"/>
    <mergeCell ref="B11:C11"/>
    <mergeCell ref="A12:B12"/>
    <mergeCell ref="D12:E12"/>
    <mergeCell ref="F12:I12"/>
  </mergeCells>
  <phoneticPr fontId="2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2:T40"/>
  <sheetViews>
    <sheetView showGridLines="0" tabSelected="1" zoomScaleNormal="100" workbookViewId="0">
      <selection activeCell="L29" sqref="L29"/>
    </sheetView>
  </sheetViews>
  <sheetFormatPr defaultColWidth="9.140625" defaultRowHeight="12.75" x14ac:dyDescent="0.2"/>
  <cols>
    <col min="1" max="1" width="30" style="17" customWidth="1"/>
    <col min="2" max="2" width="12" style="16" hidden="1" customWidth="1"/>
    <col min="3" max="3" width="13.42578125" style="16" hidden="1" customWidth="1"/>
    <col min="4" max="4" width="15.85546875" style="16" hidden="1" customWidth="1"/>
    <col min="5" max="5" width="13.7109375" style="16" customWidth="1"/>
    <col min="6" max="6" width="12" style="16" customWidth="1"/>
    <col min="7" max="7" width="11.7109375" style="16" customWidth="1"/>
    <col min="8" max="8" width="10" style="16" customWidth="1"/>
    <col min="9" max="9" width="12.140625" style="16" customWidth="1"/>
    <col min="10" max="10" width="12.42578125" style="16" customWidth="1"/>
    <col min="11" max="11" width="10.7109375" style="16" customWidth="1"/>
    <col min="12" max="12" width="10.5703125" style="16" customWidth="1"/>
    <col min="13" max="13" width="9.7109375" style="16" customWidth="1"/>
    <col min="14" max="16" width="11.85546875" style="16" bestFit="1" customWidth="1"/>
    <col min="17" max="17" width="10" style="16" customWidth="1"/>
    <col min="18" max="18" width="10.140625" style="16" customWidth="1"/>
    <col min="19" max="19" width="10.7109375" style="16" customWidth="1"/>
    <col min="20" max="20" width="9.140625" style="16"/>
    <col min="21" max="16384" width="9.140625" style="17"/>
  </cols>
  <sheetData>
    <row r="2" spans="1:20" x14ac:dyDescent="0.2">
      <c r="A2" s="23" t="s">
        <v>39</v>
      </c>
      <c r="E2" s="387">
        <v>3</v>
      </c>
      <c r="F2" s="382">
        <v>45350</v>
      </c>
      <c r="G2" s="250"/>
    </row>
    <row r="4" spans="1:20" ht="15.75" x14ac:dyDescent="0.25">
      <c r="A4" s="15" t="s">
        <v>53</v>
      </c>
      <c r="G4" s="101">
        <v>45292</v>
      </c>
      <c r="H4" s="92" t="s">
        <v>54</v>
      </c>
      <c r="I4" s="101">
        <f>+F2</f>
        <v>45350</v>
      </c>
    </row>
    <row r="5" spans="1:20" ht="13.5" thickBot="1" x14ac:dyDescent="0.25"/>
    <row r="6" spans="1:20" x14ac:dyDescent="0.2">
      <c r="A6" s="45" t="s">
        <v>0</v>
      </c>
      <c r="B6" s="46"/>
      <c r="C6" s="46"/>
      <c r="D6" s="46"/>
      <c r="E6" s="47"/>
      <c r="F6" s="48"/>
      <c r="G6" s="48" t="s">
        <v>1</v>
      </c>
      <c r="H6" s="48"/>
      <c r="I6" s="49"/>
      <c r="J6" s="456" t="s">
        <v>2</v>
      </c>
      <c r="K6" s="457"/>
      <c r="L6" s="457"/>
      <c r="M6" s="457"/>
      <c r="N6" s="458"/>
      <c r="O6" s="456" t="s">
        <v>27</v>
      </c>
      <c r="P6" s="458"/>
      <c r="Q6" s="47"/>
      <c r="R6" s="48" t="s">
        <v>3</v>
      </c>
      <c r="S6" s="50"/>
    </row>
    <row r="7" spans="1:20" x14ac:dyDescent="0.2">
      <c r="A7" s="51" t="s">
        <v>4</v>
      </c>
      <c r="B7" s="29" t="s">
        <v>5</v>
      </c>
      <c r="C7" s="29" t="s">
        <v>29</v>
      </c>
      <c r="D7" s="29" t="s">
        <v>6</v>
      </c>
      <c r="E7" s="28" t="s">
        <v>7</v>
      </c>
      <c r="F7" s="30" t="s">
        <v>8</v>
      </c>
      <c r="G7" s="30" t="s">
        <v>9</v>
      </c>
      <c r="H7" s="30" t="s">
        <v>10</v>
      </c>
      <c r="I7" s="27" t="s">
        <v>7</v>
      </c>
      <c r="J7" s="28" t="s">
        <v>12</v>
      </c>
      <c r="K7" s="30" t="s">
        <v>13</v>
      </c>
      <c r="L7" s="30" t="s">
        <v>14</v>
      </c>
      <c r="M7" s="30" t="s">
        <v>10</v>
      </c>
      <c r="N7" s="27" t="s">
        <v>15</v>
      </c>
      <c r="O7" s="30" t="s">
        <v>7</v>
      </c>
      <c r="P7" s="30" t="s">
        <v>7</v>
      </c>
      <c r="Q7" s="28" t="s">
        <v>16</v>
      </c>
      <c r="R7" s="30" t="s">
        <v>17</v>
      </c>
      <c r="S7" s="52" t="s">
        <v>48</v>
      </c>
      <c r="T7" s="26"/>
    </row>
    <row r="8" spans="1:20" ht="13.5" thickBot="1" x14ac:dyDescent="0.25">
      <c r="A8" s="311"/>
      <c r="B8" s="318" t="s">
        <v>19</v>
      </c>
      <c r="C8" s="318"/>
      <c r="D8" s="318"/>
      <c r="E8" s="295">
        <f>+G4</f>
        <v>45292</v>
      </c>
      <c r="F8" s="312" t="s">
        <v>691</v>
      </c>
      <c r="G8" s="312"/>
      <c r="H8" s="312"/>
      <c r="I8" s="313">
        <f>+I4</f>
        <v>45350</v>
      </c>
      <c r="J8" s="295">
        <f>+E8</f>
        <v>45292</v>
      </c>
      <c r="K8" s="312" t="s">
        <v>22</v>
      </c>
      <c r="L8" s="312" t="s">
        <v>9</v>
      </c>
      <c r="M8" s="312"/>
      <c r="N8" s="313">
        <f>+I8</f>
        <v>45350</v>
      </c>
      <c r="O8" s="319">
        <f>+N8</f>
        <v>45350</v>
      </c>
      <c r="P8" s="319">
        <f>+J8</f>
        <v>45292</v>
      </c>
      <c r="Q8" s="314"/>
      <c r="R8" s="312" t="s">
        <v>23</v>
      </c>
      <c r="S8" s="317" t="s">
        <v>24</v>
      </c>
      <c r="T8" s="26"/>
    </row>
    <row r="9" spans="1:20" hidden="1" x14ac:dyDescent="0.2">
      <c r="A9" s="53"/>
      <c r="B9" s="21"/>
      <c r="C9" s="21"/>
      <c r="D9" s="21"/>
      <c r="E9" s="18"/>
      <c r="F9" s="21"/>
      <c r="G9" s="21"/>
      <c r="H9" s="21"/>
      <c r="I9" s="20"/>
      <c r="J9" s="18"/>
      <c r="K9" s="21" t="s">
        <v>25</v>
      </c>
      <c r="L9" s="21"/>
      <c r="M9" s="21"/>
      <c r="N9" s="20"/>
      <c r="O9" s="16" t="s">
        <v>26</v>
      </c>
      <c r="P9" s="21"/>
      <c r="Q9" s="18"/>
      <c r="R9" s="21"/>
      <c r="S9" s="33"/>
    </row>
    <row r="10" spans="1:20" hidden="1" x14ac:dyDescent="0.2">
      <c r="A10" s="53"/>
      <c r="E10" s="19"/>
      <c r="I10" s="20"/>
      <c r="J10" s="19"/>
      <c r="N10" s="20"/>
      <c r="Q10" s="19"/>
      <c r="S10" s="33"/>
    </row>
    <row r="11" spans="1:20" s="99" customFormat="1" x14ac:dyDescent="0.2">
      <c r="A11" s="93" t="s">
        <v>255</v>
      </c>
      <c r="B11" s="94"/>
      <c r="C11" s="94"/>
      <c r="D11" s="94"/>
      <c r="E11" s="95">
        <f>+Goodwill!H9</f>
        <v>0</v>
      </c>
      <c r="F11" s="94">
        <f>+Goodwill!I9</f>
        <v>0</v>
      </c>
      <c r="G11" s="94">
        <f>+Goodwill!J9</f>
        <v>0</v>
      </c>
      <c r="H11" s="94">
        <f>+Goodwill!K9</f>
        <v>0</v>
      </c>
      <c r="I11" s="96">
        <f>+Goodwill!L9</f>
        <v>0</v>
      </c>
      <c r="J11" s="95">
        <f>+Goodwill!O9</f>
        <v>0</v>
      </c>
      <c r="K11" s="94">
        <f>+Goodwill!P9</f>
        <v>0</v>
      </c>
      <c r="L11" s="94">
        <f>+Goodwill!Q9</f>
        <v>0</v>
      </c>
      <c r="M11" s="94">
        <f>+Goodwill!R9</f>
        <v>0</v>
      </c>
      <c r="N11" s="96">
        <f>+Goodwill!S9</f>
        <v>0</v>
      </c>
      <c r="O11" s="94">
        <f>+Goodwill!T9</f>
        <v>0</v>
      </c>
      <c r="P11" s="94">
        <f>+Goodwill!U9</f>
        <v>0</v>
      </c>
      <c r="Q11" s="95">
        <f>+Goodwill!V9</f>
        <v>0</v>
      </c>
      <c r="R11" s="94">
        <f>+Goodwill!W9</f>
        <v>0</v>
      </c>
      <c r="S11" s="97">
        <f>+Goodwill!AC9</f>
        <v>0</v>
      </c>
      <c r="T11" s="98"/>
    </row>
    <row r="12" spans="1:20" s="99" customFormat="1" x14ac:dyDescent="0.2">
      <c r="A12" s="409" t="s">
        <v>242</v>
      </c>
      <c r="B12" s="410"/>
      <c r="C12" s="410"/>
      <c r="D12" s="410"/>
      <c r="E12" s="411">
        <v>0</v>
      </c>
      <c r="F12" s="410">
        <v>0</v>
      </c>
      <c r="G12" s="410">
        <v>0</v>
      </c>
      <c r="H12" s="410">
        <v>0</v>
      </c>
      <c r="I12" s="412">
        <f>+E12+F12-G12+H12</f>
        <v>0</v>
      </c>
      <c r="J12" s="411">
        <v>0</v>
      </c>
      <c r="K12" s="410">
        <v>0</v>
      </c>
      <c r="L12" s="410">
        <v>0</v>
      </c>
      <c r="M12" s="410">
        <v>0</v>
      </c>
      <c r="N12" s="412">
        <v>0</v>
      </c>
      <c r="O12" s="410">
        <v>0</v>
      </c>
      <c r="P12" s="410">
        <v>0</v>
      </c>
      <c r="Q12" s="411">
        <v>0</v>
      </c>
      <c r="R12" s="410">
        <v>0</v>
      </c>
      <c r="S12" s="413">
        <v>0</v>
      </c>
      <c r="T12" s="98"/>
    </row>
    <row r="13" spans="1:20" s="99" customFormat="1" x14ac:dyDescent="0.2">
      <c r="A13" s="93" t="s">
        <v>34</v>
      </c>
      <c r="B13" s="94">
        <f>Build!F15</f>
        <v>0</v>
      </c>
      <c r="C13" s="94" t="e">
        <f>Build!#REF!</f>
        <v>#REF!</v>
      </c>
      <c r="D13" s="94" t="e">
        <f>Build!#REF!</f>
        <v>#REF!</v>
      </c>
      <c r="E13" s="95">
        <f>Build!H15</f>
        <v>0</v>
      </c>
      <c r="F13" s="94">
        <f>Build!I15</f>
        <v>0</v>
      </c>
      <c r="G13" s="94">
        <f>Build!J15</f>
        <v>0</v>
      </c>
      <c r="H13" s="94">
        <f>Build!K15</f>
        <v>0</v>
      </c>
      <c r="I13" s="96">
        <f>Build!L15</f>
        <v>0</v>
      </c>
      <c r="J13" s="95">
        <f>Build!O15</f>
        <v>0</v>
      </c>
      <c r="K13" s="94">
        <f>Build!P15</f>
        <v>0</v>
      </c>
      <c r="L13" s="94">
        <f>Build!Q15</f>
        <v>0</v>
      </c>
      <c r="M13" s="94">
        <f>Build!R15</f>
        <v>0</v>
      </c>
      <c r="N13" s="96">
        <f>Build!S15</f>
        <v>0</v>
      </c>
      <c r="O13" s="94">
        <f>Build!T15</f>
        <v>0</v>
      </c>
      <c r="P13" s="94">
        <f>Build!U15</f>
        <v>0</v>
      </c>
      <c r="Q13" s="95">
        <f>Build!V15</f>
        <v>0</v>
      </c>
      <c r="R13" s="94">
        <f>Build!W15</f>
        <v>0</v>
      </c>
      <c r="S13" s="97">
        <f>Build!X15</f>
        <v>0</v>
      </c>
      <c r="T13" s="98"/>
    </row>
    <row r="14" spans="1:20" s="99" customFormat="1" x14ac:dyDescent="0.2">
      <c r="A14" s="93" t="s">
        <v>35</v>
      </c>
      <c r="B14" s="94">
        <f>'P&amp;M'!E16</f>
        <v>0</v>
      </c>
      <c r="C14" s="94" t="e">
        <f>'P&amp;M'!#REF!</f>
        <v>#REF!</v>
      </c>
      <c r="D14" s="94" t="e">
        <f>'P&amp;M'!#REF!</f>
        <v>#REF!</v>
      </c>
      <c r="E14" s="95">
        <f>'P&amp;M'!H16</f>
        <v>554.54999999999995</v>
      </c>
      <c r="F14" s="94">
        <f>'P&amp;M'!I16</f>
        <v>5000</v>
      </c>
      <c r="G14" s="94">
        <f>'P&amp;M'!J16</f>
        <v>0</v>
      </c>
      <c r="H14" s="94">
        <f>'P&amp;M'!K16</f>
        <v>0</v>
      </c>
      <c r="I14" s="96">
        <f>'P&amp;M'!L16</f>
        <v>5554.55</v>
      </c>
      <c r="J14" s="95">
        <f>'P&amp;M'!O16</f>
        <v>36.97</v>
      </c>
      <c r="K14" s="94">
        <f>'P&amp;M'!P16</f>
        <v>192.55</v>
      </c>
      <c r="L14" s="94">
        <f>'P&amp;M'!Q16</f>
        <v>0</v>
      </c>
      <c r="M14" s="94">
        <f>'P&amp;M'!R16</f>
        <v>0</v>
      </c>
      <c r="N14" s="96">
        <f>'P&amp;M'!S16</f>
        <v>229.52</v>
      </c>
      <c r="O14" s="94">
        <f>'P&amp;M'!T16</f>
        <v>5325.03</v>
      </c>
      <c r="P14" s="94">
        <f>'P&amp;M'!U16</f>
        <v>517.58000000000004</v>
      </c>
      <c r="Q14" s="95">
        <f>+'P&amp;M'!V16</f>
        <v>0</v>
      </c>
      <c r="R14" s="94">
        <f>+'P&amp;M'!W16</f>
        <v>0</v>
      </c>
      <c r="S14" s="97">
        <f>+'P&amp;M'!X16</f>
        <v>0</v>
      </c>
      <c r="T14" s="98"/>
    </row>
    <row r="15" spans="1:20" s="99" customFormat="1" x14ac:dyDescent="0.2">
      <c r="A15" s="93" t="s">
        <v>705</v>
      </c>
      <c r="B15" s="94" t="e">
        <f>'OE FF'!#REF!</f>
        <v>#REF!</v>
      </c>
      <c r="C15" s="94" t="e">
        <f>'OE FF'!#REF!</f>
        <v>#REF!</v>
      </c>
      <c r="D15" s="94" t="e">
        <f>'OE FF'!#REF!</f>
        <v>#REF!</v>
      </c>
      <c r="E15" s="95">
        <f>'OE FF'!H16</f>
        <v>0</v>
      </c>
      <c r="F15" s="94">
        <f>'OE FF'!I16</f>
        <v>0</v>
      </c>
      <c r="G15" s="94">
        <f>'OE FF'!J16</f>
        <v>0</v>
      </c>
      <c r="H15" s="94">
        <f>'OE FF'!K16</f>
        <v>0</v>
      </c>
      <c r="I15" s="96">
        <f>'OE FF'!L16</f>
        <v>0</v>
      </c>
      <c r="J15" s="95">
        <f>'OE FF'!O16</f>
        <v>0</v>
      </c>
      <c r="K15" s="94">
        <f>'OE FF'!P16</f>
        <v>0</v>
      </c>
      <c r="L15" s="94">
        <f>'OE FF'!Q16</f>
        <v>0</v>
      </c>
      <c r="M15" s="94">
        <f>'OE FF'!R16</f>
        <v>0</v>
      </c>
      <c r="N15" s="96">
        <f>'OE FF'!S16</f>
        <v>0</v>
      </c>
      <c r="O15" s="94">
        <f>'OE FF'!T16</f>
        <v>0</v>
      </c>
      <c r="P15" s="94">
        <f>'OE FF'!U16</f>
        <v>0</v>
      </c>
      <c r="Q15" s="95">
        <f>'OE FF'!V16</f>
        <v>0</v>
      </c>
      <c r="R15" s="94">
        <f>'OE FF'!W16</f>
        <v>0</v>
      </c>
      <c r="S15" s="97">
        <f>'OE FF'!X16</f>
        <v>0</v>
      </c>
      <c r="T15" s="98"/>
    </row>
    <row r="16" spans="1:20" s="99" customFormat="1" x14ac:dyDescent="0.2">
      <c r="A16" s="100" t="s">
        <v>37</v>
      </c>
      <c r="B16" s="94">
        <f>Mvs!E16</f>
        <v>0</v>
      </c>
      <c r="C16" s="94" t="e">
        <f>Mvs!#REF!</f>
        <v>#REF!</v>
      </c>
      <c r="D16" s="94" t="e">
        <f>Mvs!#REF!</f>
        <v>#REF!</v>
      </c>
      <c r="E16" s="95">
        <f>Mvs!H16</f>
        <v>0</v>
      </c>
      <c r="F16" s="94">
        <f>Mvs!I16</f>
        <v>0</v>
      </c>
      <c r="G16" s="94">
        <f>Mvs!J16</f>
        <v>0</v>
      </c>
      <c r="H16" s="94">
        <f>Mvs!K16</f>
        <v>0</v>
      </c>
      <c r="I16" s="96">
        <f>Mvs!L16</f>
        <v>0</v>
      </c>
      <c r="J16" s="95">
        <f>Mvs!O16</f>
        <v>0</v>
      </c>
      <c r="K16" s="94">
        <f>Mvs!P16</f>
        <v>0</v>
      </c>
      <c r="L16" s="94">
        <f>Mvs!Q16</f>
        <v>0</v>
      </c>
      <c r="M16" s="94">
        <f>Mvs!R16</f>
        <v>0</v>
      </c>
      <c r="N16" s="96">
        <f>Mvs!S16</f>
        <v>0</v>
      </c>
      <c r="O16" s="94">
        <f>Mvs!T16</f>
        <v>0</v>
      </c>
      <c r="P16" s="94">
        <f>Mvs!U16</f>
        <v>0</v>
      </c>
      <c r="Q16" s="95">
        <f>Mvs!V16</f>
        <v>0</v>
      </c>
      <c r="R16" s="94">
        <f>Mvs!W16</f>
        <v>0</v>
      </c>
      <c r="S16" s="97">
        <f>Mvs!X16</f>
        <v>0</v>
      </c>
      <c r="T16" s="98"/>
    </row>
    <row r="17" spans="1:20" ht="13.5" x14ac:dyDescent="0.25">
      <c r="A17" s="54"/>
      <c r="B17" s="21"/>
      <c r="D17" s="21"/>
      <c r="E17" s="32"/>
      <c r="F17" s="22"/>
      <c r="G17" s="22"/>
      <c r="H17" s="22"/>
      <c r="I17" s="31"/>
      <c r="J17" s="32"/>
      <c r="K17" s="22"/>
      <c r="L17" s="22"/>
      <c r="M17" s="22"/>
      <c r="N17" s="244"/>
      <c r="O17" s="245"/>
      <c r="P17" s="22"/>
      <c r="Q17" s="32"/>
      <c r="R17" s="22"/>
      <c r="S17" s="55"/>
    </row>
    <row r="18" spans="1:20" s="23" customFormat="1" ht="13.5" thickBot="1" x14ac:dyDescent="0.25">
      <c r="A18" s="56" t="s">
        <v>38</v>
      </c>
      <c r="B18" s="57"/>
      <c r="C18" s="58"/>
      <c r="D18" s="57"/>
      <c r="E18" s="59">
        <f>SUM(E11:E17)</f>
        <v>554.54999999999995</v>
      </c>
      <c r="F18" s="60">
        <f>SUM(F11:F16)</f>
        <v>5000</v>
      </c>
      <c r="G18" s="60">
        <f>SUM(G11:G16)</f>
        <v>0</v>
      </c>
      <c r="H18" s="60">
        <f>SUM(H11:H16)</f>
        <v>0</v>
      </c>
      <c r="I18" s="61">
        <f>SUM(I11:I17)</f>
        <v>5554.55</v>
      </c>
      <c r="J18" s="59">
        <f>SUM(J11:J16)</f>
        <v>36.97</v>
      </c>
      <c r="K18" s="60">
        <f>SUM(K11:K16)</f>
        <v>192.55</v>
      </c>
      <c r="L18" s="60">
        <f>SUM(L11:L16)</f>
        <v>0</v>
      </c>
      <c r="M18" s="60">
        <f>SUM(M11:M16)</f>
        <v>0</v>
      </c>
      <c r="N18" s="61">
        <f>SUM(N11:N16)</f>
        <v>229.52</v>
      </c>
      <c r="O18" s="60">
        <f>SUM(O11:O17)</f>
        <v>5325.03</v>
      </c>
      <c r="P18" s="60">
        <f>SUM(P11:P17)</f>
        <v>517.58000000000004</v>
      </c>
      <c r="Q18" s="59">
        <f>SUM(Q11:Q16)</f>
        <v>0</v>
      </c>
      <c r="R18" s="60">
        <f>SUM(R11:R16)</f>
        <v>0</v>
      </c>
      <c r="S18" s="62">
        <f>SUM(S11:S16)</f>
        <v>0</v>
      </c>
      <c r="T18" s="63"/>
    </row>
    <row r="19" spans="1:20" x14ac:dyDescent="0.2">
      <c r="A19" s="152"/>
      <c r="B19" s="21"/>
      <c r="D19" s="21"/>
    </row>
    <row r="20" spans="1:20" x14ac:dyDescent="0.2">
      <c r="A20" s="152"/>
      <c r="B20" s="21"/>
      <c r="D20" s="21"/>
      <c r="E20" s="375"/>
      <c r="F20" s="376"/>
      <c r="G20" s="376"/>
      <c r="H20" s="376"/>
      <c r="I20" s="376"/>
      <c r="J20" s="376"/>
      <c r="K20" s="376"/>
      <c r="L20" s="376"/>
      <c r="M20" s="376"/>
      <c r="N20" s="376"/>
      <c r="O20" s="377"/>
    </row>
    <row r="21" spans="1:20" ht="13.5" x14ac:dyDescent="0.25">
      <c r="A21" s="152"/>
      <c r="B21" s="21"/>
      <c r="D21" s="21"/>
      <c r="E21" s="378" t="s">
        <v>703</v>
      </c>
      <c r="F21" s="379"/>
      <c r="G21" s="379"/>
      <c r="H21" s="379"/>
      <c r="I21" s="379"/>
      <c r="J21" s="379"/>
      <c r="K21" s="379"/>
      <c r="L21" s="379"/>
      <c r="M21" s="379"/>
      <c r="N21" s="379"/>
      <c r="O21" s="380"/>
    </row>
    <row r="22" spans="1:20" ht="13.5" thickBot="1" x14ac:dyDescent="0.25"/>
    <row r="23" spans="1:20" x14ac:dyDescent="0.2">
      <c r="E23" s="383" t="s">
        <v>707</v>
      </c>
      <c r="F23" s="179" t="s">
        <v>45</v>
      </c>
      <c r="G23" s="180"/>
      <c r="I23" s="35"/>
      <c r="J23" s="36"/>
      <c r="K23" s="386"/>
      <c r="L23" s="386"/>
      <c r="M23" s="386"/>
      <c r="N23" s="386"/>
      <c r="O23" s="37"/>
    </row>
    <row r="24" spans="1:20" x14ac:dyDescent="0.2">
      <c r="A24" s="178"/>
      <c r="B24" s="145" t="s">
        <v>45</v>
      </c>
      <c r="C24" s="145" t="s">
        <v>34</v>
      </c>
      <c r="D24" s="146">
        <v>360792</v>
      </c>
      <c r="E24" s="181" t="s">
        <v>255</v>
      </c>
      <c r="F24" s="454">
        <f>+I11</f>
        <v>0</v>
      </c>
      <c r="G24" s="20"/>
      <c r="I24" s="38"/>
      <c r="J24" s="39" t="s">
        <v>255</v>
      </c>
      <c r="K24" s="39" t="s">
        <v>692</v>
      </c>
      <c r="L24" s="39" t="s">
        <v>42</v>
      </c>
      <c r="M24" s="39" t="s">
        <v>695</v>
      </c>
      <c r="N24" s="39" t="s">
        <v>43</v>
      </c>
      <c r="O24" s="40" t="s">
        <v>41</v>
      </c>
    </row>
    <row r="25" spans="1:20" x14ac:dyDescent="0.2">
      <c r="B25" t="s">
        <v>45</v>
      </c>
      <c r="C25" t="s">
        <v>34</v>
      </c>
      <c r="D25" s="147">
        <v>-111845.43</v>
      </c>
      <c r="E25" s="181" t="s">
        <v>34</v>
      </c>
      <c r="F25" s="454">
        <f>+I13</f>
        <v>0</v>
      </c>
      <c r="G25" s="20"/>
      <c r="I25" s="38"/>
      <c r="J25" s="246" t="s">
        <v>256</v>
      </c>
      <c r="K25" s="246" t="s">
        <v>260</v>
      </c>
      <c r="L25" s="246" t="s">
        <v>266</v>
      </c>
      <c r="M25" s="246" t="s">
        <v>270</v>
      </c>
      <c r="N25" s="246" t="s">
        <v>279</v>
      </c>
      <c r="O25" s="41"/>
    </row>
    <row r="26" spans="1:20" x14ac:dyDescent="0.2">
      <c r="B26" t="s">
        <v>45</v>
      </c>
      <c r="C26" t="s">
        <v>35</v>
      </c>
      <c r="D26" s="147">
        <v>6798585.5700000003</v>
      </c>
      <c r="E26" s="181" t="s">
        <v>242</v>
      </c>
      <c r="F26" s="454">
        <f>+I12</f>
        <v>0</v>
      </c>
      <c r="G26" s="20"/>
      <c r="I26" s="34" t="s">
        <v>30</v>
      </c>
      <c r="J26" s="384"/>
      <c r="L26" s="16">
        <v>8.6199999999999992</v>
      </c>
      <c r="O26" s="33">
        <f>SUM(J26:N26)</f>
        <v>8.6199999999999992</v>
      </c>
    </row>
    <row r="27" spans="1:20" x14ac:dyDescent="0.2">
      <c r="B27" t="s">
        <v>45</v>
      </c>
      <c r="C27" t="s">
        <v>35</v>
      </c>
      <c r="D27" s="147">
        <v>-3549774.09</v>
      </c>
      <c r="E27" s="181" t="s">
        <v>35</v>
      </c>
      <c r="F27" s="454">
        <f>+I14</f>
        <v>5554.55</v>
      </c>
      <c r="G27" s="20"/>
      <c r="I27" s="34" t="s">
        <v>31</v>
      </c>
      <c r="J27" s="384"/>
      <c r="L27" s="16">
        <v>91.96</v>
      </c>
      <c r="O27" s="33">
        <f t="shared" ref="O27:O38" si="0">SUM(J27:N27)</f>
        <v>91.96</v>
      </c>
    </row>
    <row r="28" spans="1:20" x14ac:dyDescent="0.2">
      <c r="B28" t="s">
        <v>45</v>
      </c>
      <c r="C28" t="s">
        <v>47</v>
      </c>
      <c r="D28" s="147">
        <v>1631340.16</v>
      </c>
      <c r="E28" s="181" t="s">
        <v>36</v>
      </c>
      <c r="F28" s="454">
        <f>+I15</f>
        <v>0</v>
      </c>
      <c r="G28" s="20"/>
      <c r="I28" s="34" t="s">
        <v>725</v>
      </c>
      <c r="J28" s="384"/>
      <c r="K28" s="388"/>
      <c r="L28" s="388">
        <v>91.97</v>
      </c>
      <c r="M28" s="388"/>
      <c r="N28" s="388"/>
      <c r="O28" s="33">
        <f t="shared" si="0"/>
        <v>91.97</v>
      </c>
    </row>
    <row r="29" spans="1:20" x14ac:dyDescent="0.2">
      <c r="B29" t="s">
        <v>45</v>
      </c>
      <c r="C29" t="s">
        <v>47</v>
      </c>
      <c r="D29" s="148"/>
      <c r="E29" s="182" t="s">
        <v>37</v>
      </c>
      <c r="F29" s="455">
        <f>+I16</f>
        <v>0</v>
      </c>
      <c r="G29" s="20"/>
      <c r="I29" s="34" t="s">
        <v>726</v>
      </c>
      <c r="J29" s="384"/>
      <c r="K29" s="388"/>
      <c r="L29" s="388"/>
      <c r="M29" s="388"/>
      <c r="N29" s="388"/>
      <c r="O29" s="33">
        <f t="shared" si="0"/>
        <v>0</v>
      </c>
    </row>
    <row r="30" spans="1:20" x14ac:dyDescent="0.2">
      <c r="B30" t="s">
        <v>45</v>
      </c>
      <c r="C30" t="s">
        <v>47</v>
      </c>
      <c r="D30" s="147">
        <v>-958682.13</v>
      </c>
      <c r="E30" s="181" t="s">
        <v>255</v>
      </c>
      <c r="F30" s="455">
        <f>-N11</f>
        <v>0</v>
      </c>
      <c r="G30" s="20"/>
      <c r="I30" s="34" t="s">
        <v>32</v>
      </c>
      <c r="J30" s="384"/>
      <c r="K30" s="388"/>
      <c r="L30" s="388"/>
      <c r="M30" s="388"/>
      <c r="N30" s="388"/>
      <c r="O30" s="33">
        <f t="shared" si="0"/>
        <v>0</v>
      </c>
    </row>
    <row r="31" spans="1:20" x14ac:dyDescent="0.2">
      <c r="B31" t="s">
        <v>45</v>
      </c>
      <c r="C31" t="s">
        <v>37</v>
      </c>
      <c r="D31" s="147">
        <v>217416.24</v>
      </c>
      <c r="E31" s="181" t="s">
        <v>34</v>
      </c>
      <c r="F31" s="454">
        <f>-N13</f>
        <v>0</v>
      </c>
      <c r="G31" s="20"/>
      <c r="I31" s="34" t="s">
        <v>727</v>
      </c>
      <c r="J31" s="384"/>
      <c r="K31" s="388"/>
      <c r="L31" s="388"/>
      <c r="M31" s="388"/>
      <c r="N31" s="388"/>
      <c r="O31" s="33">
        <f t="shared" si="0"/>
        <v>0</v>
      </c>
    </row>
    <row r="32" spans="1:20" x14ac:dyDescent="0.2">
      <c r="B32" t="s">
        <v>45</v>
      </c>
      <c r="C32" t="s">
        <v>37</v>
      </c>
      <c r="D32" s="147">
        <v>-53326.13</v>
      </c>
      <c r="E32" s="181" t="s">
        <v>242</v>
      </c>
      <c r="F32" s="454">
        <f>-N13</f>
        <v>0</v>
      </c>
      <c r="G32" s="20"/>
      <c r="I32" s="34" t="s">
        <v>728</v>
      </c>
      <c r="J32" s="384"/>
      <c r="K32" s="388"/>
      <c r="L32" s="388"/>
      <c r="M32" s="388"/>
      <c r="N32" s="388"/>
      <c r="O32" s="33">
        <f t="shared" si="0"/>
        <v>0</v>
      </c>
    </row>
    <row r="33" spans="2:15" x14ac:dyDescent="0.2">
      <c r="B33" s="149" t="s">
        <v>46</v>
      </c>
      <c r="C33" s="149"/>
      <c r="D33" s="150">
        <v>4334506.1900000004</v>
      </c>
      <c r="E33" s="181" t="s">
        <v>35</v>
      </c>
      <c r="F33" s="454">
        <f>-N14</f>
        <v>-229.52</v>
      </c>
      <c r="G33" s="20"/>
      <c r="H33" s="17"/>
      <c r="I33" s="34" t="s">
        <v>729</v>
      </c>
      <c r="J33" s="384"/>
      <c r="K33" s="388"/>
      <c r="L33" s="388"/>
      <c r="M33" s="388"/>
      <c r="N33" s="388"/>
      <c r="O33" s="33">
        <f t="shared" si="0"/>
        <v>0</v>
      </c>
    </row>
    <row r="34" spans="2:15" x14ac:dyDescent="0.2">
      <c r="E34" s="181" t="s">
        <v>36</v>
      </c>
      <c r="F34" s="454">
        <f>-N15</f>
        <v>0</v>
      </c>
      <c r="G34" s="20"/>
      <c r="H34" s="17"/>
      <c r="I34" s="34" t="s">
        <v>730</v>
      </c>
      <c r="J34" s="384"/>
      <c r="O34" s="33">
        <f t="shared" si="0"/>
        <v>0</v>
      </c>
    </row>
    <row r="35" spans="2:15" x14ac:dyDescent="0.2">
      <c r="E35" s="182" t="s">
        <v>37</v>
      </c>
      <c r="F35" s="454">
        <f>-N16</f>
        <v>0</v>
      </c>
      <c r="G35" s="20"/>
      <c r="H35" s="17"/>
      <c r="I35" s="34" t="s">
        <v>731</v>
      </c>
      <c r="J35" s="384"/>
      <c r="O35" s="33">
        <f t="shared" si="0"/>
        <v>0</v>
      </c>
    </row>
    <row r="36" spans="2:15" x14ac:dyDescent="0.2">
      <c r="E36" s="182"/>
      <c r="F36" s="153"/>
      <c r="G36" s="20"/>
      <c r="H36" s="17"/>
      <c r="I36" s="34" t="s">
        <v>732</v>
      </c>
      <c r="J36" s="384"/>
      <c r="K36" s="388"/>
      <c r="L36" s="388"/>
      <c r="M36" s="388"/>
      <c r="N36" s="388"/>
      <c r="O36" s="33">
        <f t="shared" si="0"/>
        <v>0</v>
      </c>
    </row>
    <row r="37" spans="2:15" x14ac:dyDescent="0.2">
      <c r="E37" s="183"/>
      <c r="F37" s="243">
        <f>SUM(F24:F36)</f>
        <v>5325.03</v>
      </c>
      <c r="G37" s="184"/>
      <c r="H37" s="17"/>
      <c r="I37" s="34" t="s">
        <v>733</v>
      </c>
      <c r="J37" s="384"/>
      <c r="K37" s="388"/>
      <c r="L37" s="388"/>
      <c r="M37" s="388"/>
      <c r="N37" s="388"/>
      <c r="O37" s="33">
        <f t="shared" si="0"/>
        <v>0</v>
      </c>
    </row>
    <row r="38" spans="2:15" ht="12.75" customHeight="1" thickBot="1" x14ac:dyDescent="0.25">
      <c r="E38" s="185" t="s">
        <v>76</v>
      </c>
      <c r="F38" s="241">
        <f>+F37-G37</f>
        <v>5325.03</v>
      </c>
      <c r="G38" s="186"/>
      <c r="H38" s="17"/>
      <c r="I38" s="34" t="s">
        <v>706</v>
      </c>
      <c r="J38" s="384"/>
      <c r="K38" s="388"/>
      <c r="L38" s="389"/>
      <c r="M38" s="388"/>
      <c r="N38" s="388"/>
      <c r="O38" s="33">
        <f t="shared" si="0"/>
        <v>0</v>
      </c>
    </row>
    <row r="39" spans="2:15" ht="13.5" thickBot="1" x14ac:dyDescent="0.25">
      <c r="E39" s="187"/>
      <c r="F39" s="188"/>
      <c r="G39" s="189"/>
      <c r="H39" s="17"/>
      <c r="I39" s="42" t="s">
        <v>41</v>
      </c>
      <c r="J39" s="385"/>
      <c r="K39" s="43">
        <f t="shared" ref="K39:O39" si="1">SUM(K26:K38)</f>
        <v>0</v>
      </c>
      <c r="L39" s="43">
        <f t="shared" si="1"/>
        <v>192.55</v>
      </c>
      <c r="M39" s="43">
        <f>SUM(M26:M37)</f>
        <v>0</v>
      </c>
      <c r="N39" s="43">
        <f t="shared" si="1"/>
        <v>0</v>
      </c>
      <c r="O39" s="44">
        <f t="shared" si="1"/>
        <v>192.55</v>
      </c>
    </row>
    <row r="40" spans="2:15" x14ac:dyDescent="0.2">
      <c r="H40" s="17"/>
      <c r="I40" s="17"/>
      <c r="J40" s="17"/>
      <c r="K40" s="17"/>
      <c r="L40" s="241">
        <f>+K14-L39</f>
        <v>0</v>
      </c>
      <c r="M40" s="17"/>
      <c r="N40" s="17"/>
      <c r="O40" s="17"/>
    </row>
  </sheetData>
  <mergeCells count="2">
    <mergeCell ref="J6:N6"/>
    <mergeCell ref="O6:P6"/>
  </mergeCells>
  <phoneticPr fontId="0" type="noConversion"/>
  <pageMargins left="0.15748031496062992" right="0.15748031496062992" top="0.39370078740157483" bottom="0.39370078740157483" header="0.31496062992125984" footer="0.31496062992125984"/>
  <pageSetup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pageSetUpPr fitToPage="1"/>
  </sheetPr>
  <dimension ref="A1:BJ16"/>
  <sheetViews>
    <sheetView showGridLines="0" workbookViewId="0">
      <selection activeCell="L22" sqref="L22"/>
    </sheetView>
  </sheetViews>
  <sheetFormatPr defaultColWidth="9.140625" defaultRowHeight="12.75" x14ac:dyDescent="0.2"/>
  <cols>
    <col min="1" max="1" width="1.5703125" style="1" customWidth="1"/>
    <col min="2" max="2" width="8" style="1" customWidth="1"/>
    <col min="3" max="3" width="15" style="1" customWidth="1"/>
    <col min="4" max="4" width="10" style="1" customWidth="1"/>
    <col min="5" max="5" width="8.85546875" style="1" customWidth="1"/>
    <col min="6" max="7" width="13.42578125" style="1" customWidth="1"/>
    <col min="8" max="8" width="10.5703125" style="1" customWidth="1"/>
    <col min="9" max="10" width="9.7109375" style="1" customWidth="1"/>
    <col min="11" max="11" width="9" style="1" customWidth="1"/>
    <col min="12" max="12" width="11.85546875" style="1" bestFit="1" customWidth="1"/>
    <col min="13" max="13" width="7.42578125" style="1" customWidth="1"/>
    <col min="14" max="14" width="5.28515625" style="1" customWidth="1"/>
    <col min="15" max="17" width="9.7109375" style="1" customWidth="1"/>
    <col min="18" max="18" width="8.28515625" style="1" bestFit="1" customWidth="1"/>
    <col min="19" max="19" width="10.5703125" style="1" customWidth="1"/>
    <col min="20" max="20" width="12.28515625" style="1" customWidth="1"/>
    <col min="21" max="21" width="11.85546875" style="1" customWidth="1"/>
    <col min="22" max="22" width="10.5703125" style="1" customWidth="1"/>
    <col min="23" max="23" width="11.140625" style="1" customWidth="1"/>
    <col min="24" max="24" width="10.5703125" style="1" customWidth="1"/>
    <col min="25" max="16384" width="9.140625" style="1"/>
  </cols>
  <sheetData>
    <row r="1" spans="1:62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62" s="8" customFormat="1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62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62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62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62" x14ac:dyDescent="0.2">
      <c r="B6" s="64"/>
      <c r="C6" s="65" t="s">
        <v>0</v>
      </c>
      <c r="D6" s="258"/>
      <c r="E6" s="258"/>
      <c r="F6" s="259"/>
      <c r="G6" s="397"/>
      <c r="H6" s="69"/>
      <c r="I6" s="65"/>
      <c r="J6" s="65" t="s">
        <v>1</v>
      </c>
      <c r="K6" s="65"/>
      <c r="L6" s="70"/>
      <c r="M6" s="69"/>
      <c r="N6" s="65"/>
      <c r="O6" s="65"/>
      <c r="P6" s="65" t="s">
        <v>2</v>
      </c>
      <c r="Q6" s="65"/>
      <c r="R6" s="65"/>
      <c r="S6" s="70"/>
      <c r="T6" s="459" t="s">
        <v>27</v>
      </c>
      <c r="U6" s="460"/>
      <c r="V6" s="65"/>
      <c r="W6" s="65" t="s">
        <v>3</v>
      </c>
      <c r="X6" s="68"/>
    </row>
    <row r="7" spans="1:62" s="17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398" t="s">
        <v>714</v>
      </c>
      <c r="H7" s="28" t="s">
        <v>7</v>
      </c>
      <c r="I7" s="30" t="s">
        <v>8</v>
      </c>
      <c r="J7" s="30" t="s">
        <v>9</v>
      </c>
      <c r="K7" s="30" t="s">
        <v>10</v>
      </c>
      <c r="L7" s="27" t="s">
        <v>7</v>
      </c>
      <c r="M7" s="117" t="s">
        <v>11</v>
      </c>
      <c r="N7" s="30" t="s">
        <v>4</v>
      </c>
      <c r="O7" s="30" t="s">
        <v>12</v>
      </c>
      <c r="P7" s="30" t="s">
        <v>13</v>
      </c>
      <c r="Q7" s="30" t="s">
        <v>14</v>
      </c>
      <c r="R7" s="30" t="s">
        <v>10</v>
      </c>
      <c r="S7" s="27" t="s">
        <v>15</v>
      </c>
      <c r="T7" s="28" t="s">
        <v>7</v>
      </c>
      <c r="U7" s="27" t="s">
        <v>7</v>
      </c>
      <c r="V7" s="30" t="s">
        <v>16</v>
      </c>
      <c r="W7" s="30" t="s">
        <v>17</v>
      </c>
      <c r="X7" s="52" t="s">
        <v>52</v>
      </c>
      <c r="Y7" s="2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s="17" customFormat="1" ht="13.5" thickBot="1" x14ac:dyDescent="0.25">
      <c r="B8" s="311"/>
      <c r="C8" s="312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+Summary!G4</f>
        <v>45292</v>
      </c>
      <c r="I8" s="312" t="s">
        <v>20</v>
      </c>
      <c r="J8" s="312"/>
      <c r="K8" s="312"/>
      <c r="L8" s="313">
        <f>+Summary!I4</f>
        <v>45350</v>
      </c>
      <c r="M8" s="118" t="s">
        <v>21</v>
      </c>
      <c r="N8" s="315"/>
      <c r="O8" s="315">
        <f>+H8</f>
        <v>45292</v>
      </c>
      <c r="P8" s="312" t="s">
        <v>22</v>
      </c>
      <c r="Q8" s="312" t="s">
        <v>9</v>
      </c>
      <c r="R8" s="312"/>
      <c r="S8" s="313">
        <f>+L8</f>
        <v>45350</v>
      </c>
      <c r="T8" s="316">
        <f>+S8</f>
        <v>45350</v>
      </c>
      <c r="U8" s="313">
        <f>+O8</f>
        <v>45292</v>
      </c>
      <c r="V8" s="312"/>
      <c r="W8" s="312" t="s">
        <v>23</v>
      </c>
      <c r="X8" s="317" t="s">
        <v>24</v>
      </c>
      <c r="Y8" s="2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s="78" customFormat="1" ht="13.5" x14ac:dyDescent="0.25">
      <c r="B9" s="79"/>
      <c r="C9" s="80" t="s">
        <v>255</v>
      </c>
      <c r="D9" s="274"/>
      <c r="E9" s="274"/>
      <c r="F9" s="402">
        <v>12</v>
      </c>
      <c r="G9" s="400">
        <v>0</v>
      </c>
      <c r="H9" s="82">
        <v>0</v>
      </c>
      <c r="I9" s="83"/>
      <c r="J9" s="83"/>
      <c r="K9" s="83"/>
      <c r="L9" s="84">
        <f>SUM(H9:I9)-J9</f>
        <v>0</v>
      </c>
      <c r="M9" s="106">
        <v>0.2</v>
      </c>
      <c r="N9" s="416" t="s">
        <v>713</v>
      </c>
      <c r="O9" s="83">
        <v>0</v>
      </c>
      <c r="P9" s="418">
        <f>IF(N9="RV",(U9+I9-G9)*M9*($E$2-12+F9)/12,(M9/N9)*$G$2/12)</f>
        <v>0</v>
      </c>
      <c r="Q9" s="83">
        <v>0</v>
      </c>
      <c r="S9" s="84">
        <f>SUM(O9:P9)-Q9</f>
        <v>0</v>
      </c>
      <c r="T9" s="90">
        <f>+L9-S9</f>
        <v>0</v>
      </c>
      <c r="U9" s="89">
        <f>+H9-O9</f>
        <v>0</v>
      </c>
      <c r="X9" s="85"/>
    </row>
    <row r="10" spans="1:62" s="78" customFormat="1" ht="13.5" x14ac:dyDescent="0.25">
      <c r="B10" s="79"/>
      <c r="C10" s="80"/>
      <c r="D10" s="274"/>
      <c r="E10" s="274"/>
      <c r="F10" s="402"/>
      <c r="G10" s="400"/>
      <c r="H10" s="82"/>
      <c r="I10" s="83"/>
      <c r="J10" s="83"/>
      <c r="K10" s="83"/>
      <c r="L10" s="84"/>
      <c r="M10" s="106"/>
      <c r="N10" s="416"/>
      <c r="O10" s="83"/>
      <c r="P10" s="418"/>
      <c r="Q10" s="83"/>
      <c r="S10" s="84"/>
      <c r="T10" s="90"/>
      <c r="U10" s="89"/>
      <c r="X10" s="85"/>
    </row>
    <row r="11" spans="1:62" s="78" customFormat="1" ht="13.5" x14ac:dyDescent="0.25">
      <c r="B11" s="79"/>
      <c r="C11" s="80"/>
      <c r="D11" s="274"/>
      <c r="E11" s="274"/>
      <c r="F11" s="402"/>
      <c r="G11" s="400"/>
      <c r="H11" s="82"/>
      <c r="I11" s="83"/>
      <c r="J11" s="83"/>
      <c r="K11" s="83"/>
      <c r="L11" s="84"/>
      <c r="M11" s="106"/>
      <c r="N11" s="416"/>
      <c r="O11" s="83"/>
      <c r="P11" s="418"/>
      <c r="Q11" s="83"/>
      <c r="S11" s="84"/>
      <c r="T11" s="90"/>
      <c r="U11" s="89"/>
      <c r="X11" s="85"/>
    </row>
    <row r="12" spans="1:62" s="78" customFormat="1" x14ac:dyDescent="0.2">
      <c r="B12" s="86"/>
      <c r="C12" s="80"/>
      <c r="D12" s="274"/>
      <c r="E12" s="274"/>
      <c r="F12" s="278"/>
      <c r="G12" s="400"/>
      <c r="H12" s="82"/>
      <c r="I12" s="83"/>
      <c r="J12" s="83"/>
      <c r="K12" s="83"/>
      <c r="L12" s="87"/>
      <c r="M12" s="90"/>
      <c r="O12" s="83"/>
      <c r="P12" s="83"/>
      <c r="Q12" s="83"/>
      <c r="S12" s="89"/>
      <c r="T12" s="90">
        <f>L12-S12</f>
        <v>0</v>
      </c>
      <c r="U12" s="89">
        <f>SUM(H12-O12)</f>
        <v>0</v>
      </c>
      <c r="X12" s="85"/>
    </row>
    <row r="13" spans="1:62" x14ac:dyDescent="0.2">
      <c r="B13" s="67"/>
      <c r="C13" s="7"/>
      <c r="D13" s="279"/>
      <c r="E13" s="279"/>
      <c r="F13" s="279"/>
      <c r="G13" s="3"/>
      <c r="H13" s="3"/>
      <c r="L13" s="2"/>
      <c r="M13" s="4"/>
      <c r="O13" s="7"/>
      <c r="S13" s="5"/>
      <c r="T13" s="4"/>
      <c r="U13" s="5"/>
      <c r="X13" s="66"/>
    </row>
    <row r="14" spans="1:62" x14ac:dyDescent="0.2">
      <c r="B14" s="67"/>
      <c r="C14" s="7"/>
      <c r="D14" s="279"/>
      <c r="E14" s="279"/>
      <c r="F14" s="280"/>
      <c r="G14" s="4"/>
      <c r="H14" s="3"/>
      <c r="L14" s="5"/>
      <c r="M14" s="4"/>
      <c r="S14" s="5"/>
      <c r="T14" s="4"/>
      <c r="U14" s="5"/>
      <c r="X14" s="66"/>
    </row>
    <row r="15" spans="1:62" s="71" customFormat="1" thickBot="1" x14ac:dyDescent="0.25">
      <c r="B15" s="72"/>
      <c r="C15" s="73" t="s">
        <v>46</v>
      </c>
      <c r="D15" s="281"/>
      <c r="E15" s="281"/>
      <c r="F15" s="282"/>
      <c r="G15" s="401"/>
      <c r="H15" s="74">
        <f>SUM(H9:H14)</f>
        <v>0</v>
      </c>
      <c r="I15" s="75">
        <f>SUM(I9:I14)</f>
        <v>0</v>
      </c>
      <c r="J15" s="75">
        <f>SUM(J9:J14)</f>
        <v>0</v>
      </c>
      <c r="K15" s="75"/>
      <c r="L15" s="76">
        <f>SUM(L9:L14)</f>
        <v>0</v>
      </c>
      <c r="M15" s="74"/>
      <c r="N15" s="75"/>
      <c r="O15" s="75">
        <f>SUM(O9:O14)</f>
        <v>0</v>
      </c>
      <c r="P15" s="75">
        <f>SUM(P9:P14)</f>
        <v>0</v>
      </c>
      <c r="Q15" s="75">
        <f>SUM(Q9:Q14)</f>
        <v>0</v>
      </c>
      <c r="R15" s="75"/>
      <c r="S15" s="76">
        <f t="shared" ref="S15:X15" si="0">SUM(S9:S14)</f>
        <v>0</v>
      </c>
      <c r="T15" s="74">
        <f t="shared" si="0"/>
        <v>0</v>
      </c>
      <c r="U15" s="76">
        <f t="shared" si="0"/>
        <v>0</v>
      </c>
      <c r="V15" s="75">
        <f t="shared" si="0"/>
        <v>0</v>
      </c>
      <c r="W15" s="75">
        <f t="shared" si="0"/>
        <v>0</v>
      </c>
      <c r="X15" s="77">
        <f t="shared" si="0"/>
        <v>0</v>
      </c>
    </row>
    <row r="16" spans="1:62" x14ac:dyDescent="0.2">
      <c r="E16" s="7"/>
    </row>
  </sheetData>
  <mergeCells count="1">
    <mergeCell ref="T6:U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BJ18"/>
  <sheetViews>
    <sheetView showGridLines="0" workbookViewId="0">
      <selection activeCell="M17" sqref="M17"/>
    </sheetView>
  </sheetViews>
  <sheetFormatPr defaultColWidth="9.140625" defaultRowHeight="12.75" x14ac:dyDescent="0.2"/>
  <cols>
    <col min="1" max="1" width="1.5703125" style="1" customWidth="1"/>
    <col min="2" max="2" width="8" style="1" customWidth="1"/>
    <col min="3" max="3" width="22.85546875" style="1" customWidth="1"/>
    <col min="4" max="5" width="10.5703125" style="1" customWidth="1"/>
    <col min="6" max="7" width="8.85546875" style="1" customWidth="1"/>
    <col min="8" max="9" width="10.5703125" style="1" customWidth="1"/>
    <col min="10" max="10" width="9.7109375" style="1" customWidth="1"/>
    <col min="11" max="11" width="9" style="1" bestFit="1" customWidth="1"/>
    <col min="12" max="12" width="11.85546875" style="1" bestFit="1" customWidth="1"/>
    <col min="13" max="13" width="7.42578125" style="1" customWidth="1"/>
    <col min="14" max="14" width="4.7109375" style="1" customWidth="1"/>
    <col min="15" max="17" width="9.7109375" style="1" customWidth="1"/>
    <col min="18" max="18" width="8.28515625" style="1" bestFit="1" customWidth="1"/>
    <col min="19" max="19" width="10.5703125" style="1" customWidth="1"/>
    <col min="20" max="20" width="12.28515625" style="1" customWidth="1"/>
    <col min="21" max="21" width="11.85546875" style="1" customWidth="1"/>
    <col min="22" max="22" width="10.5703125" style="1" customWidth="1"/>
    <col min="23" max="23" width="11.140625" style="1" customWidth="1"/>
    <col min="24" max="24" width="10.5703125" style="1" customWidth="1"/>
    <col min="25" max="16384" width="9.140625" style="1"/>
  </cols>
  <sheetData>
    <row r="1" spans="1:62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62" s="8" customFormat="1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62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62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62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62" x14ac:dyDescent="0.2">
      <c r="B6" s="64" t="s">
        <v>49</v>
      </c>
      <c r="C6" s="65" t="s">
        <v>0</v>
      </c>
      <c r="D6" s="258"/>
      <c r="E6" s="258"/>
      <c r="F6" s="259"/>
      <c r="G6" s="397"/>
      <c r="H6" s="69"/>
      <c r="I6" s="65"/>
      <c r="J6" s="65" t="s">
        <v>1</v>
      </c>
      <c r="K6" s="65"/>
      <c r="L6" s="70"/>
      <c r="M6" s="69"/>
      <c r="N6" s="65"/>
      <c r="O6" s="65"/>
      <c r="P6" s="65" t="s">
        <v>2</v>
      </c>
      <c r="Q6" s="65"/>
      <c r="R6" s="65"/>
      <c r="S6" s="70"/>
      <c r="T6" s="459" t="s">
        <v>709</v>
      </c>
      <c r="U6" s="460"/>
      <c r="V6" s="65"/>
      <c r="W6" s="65" t="s">
        <v>3</v>
      </c>
      <c r="X6" s="68"/>
    </row>
    <row r="7" spans="1:62" s="17" customFormat="1" x14ac:dyDescent="0.2">
      <c r="B7" s="115" t="s">
        <v>56</v>
      </c>
      <c r="C7" s="102" t="s">
        <v>4</v>
      </c>
      <c r="D7" s="266" t="s">
        <v>708</v>
      </c>
      <c r="E7" s="266" t="s">
        <v>5</v>
      </c>
      <c r="F7" s="272" t="s">
        <v>697</v>
      </c>
      <c r="G7" s="398" t="s">
        <v>714</v>
      </c>
      <c r="H7" s="28" t="s">
        <v>7</v>
      </c>
      <c r="I7" s="30" t="s">
        <v>8</v>
      </c>
      <c r="J7" s="30" t="s">
        <v>9</v>
      </c>
      <c r="K7" s="30" t="s">
        <v>10</v>
      </c>
      <c r="L7" s="27" t="s">
        <v>7</v>
      </c>
      <c r="M7" s="28" t="s">
        <v>50</v>
      </c>
      <c r="N7" s="30" t="s">
        <v>4</v>
      </c>
      <c r="O7" s="30" t="s">
        <v>12</v>
      </c>
      <c r="P7" s="30" t="s">
        <v>13</v>
      </c>
      <c r="Q7" s="30" t="s">
        <v>14</v>
      </c>
      <c r="R7" s="30" t="s">
        <v>10</v>
      </c>
      <c r="S7" s="27" t="s">
        <v>15</v>
      </c>
      <c r="T7" s="28" t="s">
        <v>7</v>
      </c>
      <c r="U7" s="27" t="s">
        <v>7</v>
      </c>
      <c r="V7" s="30" t="s">
        <v>16</v>
      </c>
      <c r="W7" s="30" t="s">
        <v>17</v>
      </c>
      <c r="X7" s="52" t="s">
        <v>52</v>
      </c>
      <c r="Y7" s="2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s="17" customFormat="1" ht="13.5" thickBot="1" x14ac:dyDescent="0.25">
      <c r="B8" s="283"/>
      <c r="C8" s="284"/>
      <c r="D8" s="275" t="s">
        <v>693</v>
      </c>
      <c r="E8" s="276" t="s">
        <v>19</v>
      </c>
      <c r="F8" s="277" t="s">
        <v>698</v>
      </c>
      <c r="G8" s="399" t="s">
        <v>694</v>
      </c>
      <c r="H8" s="137">
        <f>+Summary!G4</f>
        <v>45292</v>
      </c>
      <c r="I8" s="284" t="s">
        <v>20</v>
      </c>
      <c r="J8" s="284"/>
      <c r="K8" s="284"/>
      <c r="L8" s="285">
        <f>+Summary!I4</f>
        <v>45350</v>
      </c>
      <c r="M8" s="286" t="s">
        <v>51</v>
      </c>
      <c r="N8" s="284"/>
      <c r="O8" s="287">
        <f>+H8</f>
        <v>45292</v>
      </c>
      <c r="P8" s="284" t="s">
        <v>22</v>
      </c>
      <c r="Q8" s="284" t="s">
        <v>9</v>
      </c>
      <c r="R8" s="284"/>
      <c r="S8" s="285">
        <f>+L8</f>
        <v>45350</v>
      </c>
      <c r="T8" s="288">
        <f>+S8</f>
        <v>45350</v>
      </c>
      <c r="U8" s="285">
        <f>+O8</f>
        <v>45292</v>
      </c>
      <c r="V8" s="284"/>
      <c r="W8" s="284" t="s">
        <v>23</v>
      </c>
      <c r="X8" s="289" t="s">
        <v>24</v>
      </c>
      <c r="Y8" s="2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s="78" customFormat="1" ht="13.5" x14ac:dyDescent="0.25">
      <c r="B9" s="79">
        <v>1</v>
      </c>
      <c r="C9" s="80" t="s">
        <v>715</v>
      </c>
      <c r="D9" s="274"/>
      <c r="E9" s="274"/>
      <c r="F9" s="274">
        <v>12</v>
      </c>
      <c r="G9" s="400">
        <v>0</v>
      </c>
      <c r="H9" s="82">
        <v>0</v>
      </c>
      <c r="I9" s="83"/>
      <c r="J9" s="83"/>
      <c r="K9" s="83"/>
      <c r="L9" s="84">
        <f t="shared" ref="L9" si="0">SUM(H9:I9)-J9</f>
        <v>0</v>
      </c>
      <c r="M9" s="88">
        <v>50</v>
      </c>
      <c r="N9" s="414" t="s">
        <v>716</v>
      </c>
      <c r="O9" s="83">
        <v>0</v>
      </c>
      <c r="P9" s="418">
        <f>IF(N9="RV",(U9+I9-G9)*M9*($D$2-12+F9)/12,L9*($D$2-12+F9)/12)</f>
        <v>0</v>
      </c>
      <c r="Q9" s="83"/>
      <c r="S9" s="84">
        <f t="shared" ref="S9" si="1">SUM(O9:P9)-Q9</f>
        <v>0</v>
      </c>
      <c r="T9" s="90">
        <f t="shared" ref="T9" si="2">+L9-S9</f>
        <v>0</v>
      </c>
      <c r="U9" s="89">
        <f t="shared" ref="U9" si="3">+H9-O9</f>
        <v>0</v>
      </c>
      <c r="X9" s="85"/>
    </row>
    <row r="10" spans="1:62" s="78" customFormat="1" x14ac:dyDescent="0.2">
      <c r="B10" s="79"/>
      <c r="C10" s="80"/>
      <c r="D10" s="274"/>
      <c r="E10" s="274"/>
      <c r="F10" s="274"/>
      <c r="G10" s="403"/>
      <c r="H10" s="82"/>
      <c r="I10" s="83"/>
      <c r="J10" s="83"/>
      <c r="K10" s="83"/>
      <c r="L10" s="84"/>
      <c r="M10" s="88"/>
      <c r="N10" s="414"/>
      <c r="O10" s="83"/>
      <c r="Q10" s="83"/>
      <c r="S10" s="84"/>
      <c r="T10" s="90"/>
      <c r="U10" s="89"/>
      <c r="X10" s="85"/>
    </row>
    <row r="11" spans="1:62" s="78" customFormat="1" x14ac:dyDescent="0.2">
      <c r="B11" s="79"/>
      <c r="C11" s="80"/>
      <c r="D11" s="274"/>
      <c r="E11" s="274"/>
      <c r="F11" s="274"/>
      <c r="G11" s="403"/>
      <c r="H11" s="82"/>
      <c r="I11" s="83"/>
      <c r="J11" s="83"/>
      <c r="K11" s="83"/>
      <c r="L11" s="132"/>
      <c r="M11" s="88"/>
      <c r="N11" s="414"/>
      <c r="O11" s="83"/>
      <c r="Q11" s="83"/>
      <c r="S11" s="84"/>
      <c r="T11" s="90"/>
      <c r="U11" s="89"/>
      <c r="X11" s="85"/>
    </row>
    <row r="12" spans="1:62" s="78" customFormat="1" x14ac:dyDescent="0.2">
      <c r="B12" s="79"/>
      <c r="C12" s="80"/>
      <c r="D12" s="274"/>
      <c r="E12" s="274"/>
      <c r="F12" s="274"/>
      <c r="G12" s="403"/>
      <c r="H12" s="82"/>
      <c r="I12" s="83"/>
      <c r="J12" s="83"/>
      <c r="K12" s="83"/>
      <c r="L12" s="84"/>
      <c r="M12" s="88"/>
      <c r="N12" s="414"/>
      <c r="O12" s="83"/>
      <c r="Q12" s="83"/>
      <c r="S12" s="89"/>
      <c r="T12" s="90"/>
      <c r="U12" s="89"/>
      <c r="X12" s="85"/>
    </row>
    <row r="13" spans="1:62" s="78" customFormat="1" x14ac:dyDescent="0.2">
      <c r="B13" s="86"/>
      <c r="C13" s="80"/>
      <c r="D13" s="274"/>
      <c r="E13" s="274"/>
      <c r="F13" s="274"/>
      <c r="G13" s="403"/>
      <c r="H13" s="82"/>
      <c r="I13" s="83"/>
      <c r="J13" s="83"/>
      <c r="K13" s="83"/>
      <c r="L13" s="87"/>
      <c r="M13" s="90"/>
      <c r="O13" s="81"/>
      <c r="S13" s="89"/>
      <c r="T13" s="90"/>
      <c r="U13" s="89">
        <f>SUM(H13-O13)</f>
        <v>0</v>
      </c>
      <c r="X13" s="85"/>
    </row>
    <row r="14" spans="1:62" x14ac:dyDescent="0.2">
      <c r="B14" s="67"/>
      <c r="C14" s="7"/>
      <c r="D14" s="279"/>
      <c r="E14" s="279"/>
      <c r="F14" s="279"/>
      <c r="G14" s="3"/>
      <c r="H14" s="3"/>
      <c r="L14" s="5"/>
      <c r="M14" s="4"/>
      <c r="S14" s="5"/>
      <c r="T14" s="4"/>
      <c r="U14" s="5"/>
      <c r="X14" s="66"/>
    </row>
    <row r="15" spans="1:62" s="71" customFormat="1" thickBot="1" x14ac:dyDescent="0.25">
      <c r="B15" s="72"/>
      <c r="C15" s="73" t="s">
        <v>28</v>
      </c>
      <c r="D15" s="281"/>
      <c r="E15" s="281"/>
      <c r="F15" s="281"/>
      <c r="G15" s="404"/>
      <c r="H15" s="74">
        <f>SUM(H9:H14)</f>
        <v>0</v>
      </c>
      <c r="I15" s="75">
        <f>SUM(I9:I14)</f>
        <v>0</v>
      </c>
      <c r="J15" s="75">
        <f>SUM(J9:J14)</f>
        <v>0</v>
      </c>
      <c r="K15" s="75"/>
      <c r="L15" s="76">
        <f>SUM(L9:L14)</f>
        <v>0</v>
      </c>
      <c r="M15" s="74"/>
      <c r="N15" s="75"/>
      <c r="O15" s="75">
        <f>SUM(O9:O14)</f>
        <v>0</v>
      </c>
      <c r="P15" s="75">
        <f>SUM(P9:P14)</f>
        <v>0</v>
      </c>
      <c r="Q15" s="75">
        <f>SUM(Q9:Q14)</f>
        <v>0</v>
      </c>
      <c r="R15" s="75"/>
      <c r="S15" s="76">
        <f t="shared" ref="S15:X15" si="4">SUM(S9:S14)</f>
        <v>0</v>
      </c>
      <c r="T15" s="74">
        <f t="shared" si="4"/>
        <v>0</v>
      </c>
      <c r="U15" s="76">
        <f t="shared" si="4"/>
        <v>0</v>
      </c>
      <c r="V15" s="75">
        <f t="shared" si="4"/>
        <v>0</v>
      </c>
      <c r="W15" s="75">
        <f t="shared" si="4"/>
        <v>0</v>
      </c>
      <c r="X15" s="77">
        <f t="shared" si="4"/>
        <v>0</v>
      </c>
    </row>
    <row r="16" spans="1:62" x14ac:dyDescent="0.2">
      <c r="F16" s="7"/>
      <c r="G16" s="7"/>
    </row>
    <row r="17" spans="6:7" x14ac:dyDescent="0.2">
      <c r="F17" s="7"/>
      <c r="G17" s="7"/>
    </row>
    <row r="18" spans="6:7" x14ac:dyDescent="0.2">
      <c r="F18" s="7"/>
      <c r="G18" s="7"/>
    </row>
  </sheetData>
  <mergeCells count="1">
    <mergeCell ref="T6:U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pageSetUpPr fitToPage="1"/>
  </sheetPr>
  <dimension ref="A1:Y906"/>
  <sheetViews>
    <sheetView showGridLines="0" topLeftCell="E1" zoomScaleNormal="100" workbookViewId="0">
      <selection activeCell="P21" sqref="P21"/>
    </sheetView>
  </sheetViews>
  <sheetFormatPr defaultColWidth="9.140625" defaultRowHeight="12.75" x14ac:dyDescent="0.2"/>
  <cols>
    <col min="1" max="1" width="1.7109375" style="8" customWidth="1"/>
    <col min="2" max="2" width="4.85546875" style="8" customWidth="1"/>
    <col min="3" max="3" width="47.28515625" style="8" customWidth="1"/>
    <col min="4" max="4" width="13.42578125" style="8" customWidth="1"/>
    <col min="5" max="5" width="10.85546875" style="8" customWidth="1"/>
    <col min="6" max="6" width="8" style="8" customWidth="1"/>
    <col min="7" max="7" width="6.7109375" style="8" customWidth="1"/>
    <col min="8" max="8" width="12.28515625" style="168" bestFit="1" customWidth="1"/>
    <col min="9" max="9" width="12.28515625" style="1" bestFit="1" customWidth="1"/>
    <col min="10" max="10" width="11.7109375" style="1" customWidth="1"/>
    <col min="11" max="11" width="12" style="1" customWidth="1"/>
    <col min="12" max="12" width="12.28515625" style="1" bestFit="1" customWidth="1"/>
    <col min="13" max="14" width="7" style="1" customWidth="1"/>
    <col min="15" max="15" width="12.28515625" style="1" bestFit="1" customWidth="1"/>
    <col min="16" max="17" width="11.42578125" style="1" bestFit="1" customWidth="1"/>
    <col min="18" max="18" width="10.7109375" style="1" customWidth="1"/>
    <col min="19" max="19" width="12.28515625" style="131" bestFit="1" customWidth="1"/>
    <col min="20" max="20" width="12.85546875" style="1" customWidth="1"/>
    <col min="21" max="21" width="12.28515625" style="1" bestFit="1" customWidth="1"/>
    <col min="22" max="22" width="10.5703125" style="1" customWidth="1"/>
    <col min="23" max="23" width="10.85546875" style="1" bestFit="1" customWidth="1"/>
    <col min="24" max="24" width="11.28515625" style="1" customWidth="1"/>
    <col min="25" max="16384" width="9.140625" style="8"/>
  </cols>
  <sheetData>
    <row r="1" spans="1:25" x14ac:dyDescent="0.2">
      <c r="A1" s="1"/>
      <c r="B1" s="1"/>
      <c r="C1" s="10"/>
      <c r="D1" s="25"/>
      <c r="E1" s="257"/>
      <c r="G1" s="168"/>
      <c r="H1" s="1"/>
    </row>
    <row r="2" spans="1:25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</row>
    <row r="3" spans="1:25" x14ac:dyDescent="0.2">
      <c r="A3" s="1"/>
      <c r="B3" s="1"/>
      <c r="C3" s="10"/>
      <c r="D3" s="25"/>
      <c r="E3" s="257"/>
      <c r="G3" s="168"/>
      <c r="H3" s="1"/>
    </row>
    <row r="4" spans="1:25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</row>
    <row r="5" spans="1:25" ht="13.5" thickBot="1" x14ac:dyDescent="0.25"/>
    <row r="6" spans="1:25" x14ac:dyDescent="0.2">
      <c r="B6" s="112" t="s">
        <v>0</v>
      </c>
      <c r="C6" s="113"/>
      <c r="D6" s="258"/>
      <c r="E6" s="258"/>
      <c r="F6" s="259"/>
      <c r="G6" s="114"/>
      <c r="H6" s="169"/>
      <c r="I6" s="65"/>
      <c r="J6" s="65" t="s">
        <v>1</v>
      </c>
      <c r="K6" s="65"/>
      <c r="L6" s="70"/>
      <c r="M6" s="65"/>
      <c r="N6" s="431"/>
      <c r="O6" s="64"/>
      <c r="P6" s="65" t="s">
        <v>2</v>
      </c>
      <c r="Q6" s="65"/>
      <c r="R6" s="65"/>
      <c r="S6" s="422"/>
      <c r="T6" s="461" t="s">
        <v>27</v>
      </c>
      <c r="U6" s="460"/>
      <c r="V6" s="69"/>
      <c r="W6" s="65" t="s">
        <v>3</v>
      </c>
      <c r="X6" s="68"/>
    </row>
    <row r="7" spans="1:25" x14ac:dyDescent="0.2">
      <c r="B7" s="115" t="s">
        <v>56</v>
      </c>
      <c r="C7" s="102" t="s">
        <v>4</v>
      </c>
      <c r="D7" s="266"/>
      <c r="E7" s="266" t="s">
        <v>5</v>
      </c>
      <c r="F7" s="272" t="s">
        <v>697</v>
      </c>
      <c r="G7" s="398" t="s">
        <v>714</v>
      </c>
      <c r="H7" s="170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415" t="s">
        <v>11</v>
      </c>
      <c r="N7" s="432" t="s">
        <v>4</v>
      </c>
      <c r="O7" s="423" t="s">
        <v>12</v>
      </c>
      <c r="P7" s="125" t="s">
        <v>13</v>
      </c>
      <c r="Q7" s="125" t="s">
        <v>14</v>
      </c>
      <c r="R7" s="125" t="s">
        <v>10</v>
      </c>
      <c r="S7" s="128" t="s">
        <v>15</v>
      </c>
      <c r="T7" s="125" t="s">
        <v>7</v>
      </c>
      <c r="U7" s="125" t="s">
        <v>7</v>
      </c>
      <c r="V7" s="124" t="s">
        <v>16</v>
      </c>
      <c r="W7" s="125" t="s">
        <v>17</v>
      </c>
      <c r="X7" s="128" t="s">
        <v>52</v>
      </c>
    </row>
    <row r="8" spans="1:25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Summary!G4</f>
        <v>45292</v>
      </c>
      <c r="I8" s="296" t="s">
        <v>20</v>
      </c>
      <c r="J8" s="296"/>
      <c r="K8" s="296"/>
      <c r="L8" s="297">
        <f>+K4</f>
        <v>45350</v>
      </c>
      <c r="M8" s="300" t="s">
        <v>21</v>
      </c>
      <c r="N8" s="433"/>
      <c r="O8" s="424">
        <f>+H8</f>
        <v>45292</v>
      </c>
      <c r="P8" s="296" t="s">
        <v>22</v>
      </c>
      <c r="Q8" s="296" t="s">
        <v>9</v>
      </c>
      <c r="R8" s="300"/>
      <c r="S8" s="425">
        <f>+L8</f>
        <v>45350</v>
      </c>
      <c r="T8" s="301">
        <f>+S8</f>
        <v>45350</v>
      </c>
      <c r="U8" s="301">
        <f>+O8</f>
        <v>45292</v>
      </c>
      <c r="V8" s="302"/>
      <c r="W8" s="296" t="s">
        <v>23</v>
      </c>
      <c r="X8" s="303" t="s">
        <v>24</v>
      </c>
    </row>
    <row r="9" spans="1:25" s="107" customFormat="1" ht="13.5" x14ac:dyDescent="0.25">
      <c r="B9" s="116" t="s">
        <v>711</v>
      </c>
      <c r="C9" s="103" t="s">
        <v>717</v>
      </c>
      <c r="D9" s="440" t="s">
        <v>278</v>
      </c>
      <c r="E9" s="390">
        <v>45172</v>
      </c>
      <c r="F9" s="253">
        <v>12</v>
      </c>
      <c r="G9" s="405">
        <v>0</v>
      </c>
      <c r="H9" s="406">
        <v>282.5</v>
      </c>
      <c r="I9" s="78"/>
      <c r="J9" s="78"/>
      <c r="K9" s="78"/>
      <c r="L9" s="420">
        <f>SUM(H9:I9)-J9</f>
        <v>282.5</v>
      </c>
      <c r="M9" s="106">
        <v>0.2</v>
      </c>
      <c r="N9" s="434" t="s">
        <v>713</v>
      </c>
      <c r="O9" s="426">
        <v>18.829999999999998</v>
      </c>
      <c r="P9" s="418">
        <f>IF(N9="RV",(U9+I9-G9)*M9*($D$2-12+F9)/12,L9*($D$2-12+F9)/12)</f>
        <v>13.18</v>
      </c>
      <c r="Q9" s="78"/>
      <c r="R9" s="78"/>
      <c r="S9" s="427">
        <f>SUM(O9:P9)-Q9</f>
        <v>32.01</v>
      </c>
      <c r="T9" s="420">
        <f>L9-S9</f>
        <v>250.49</v>
      </c>
      <c r="U9" s="418">
        <f>(H9-O9)</f>
        <v>263.67</v>
      </c>
      <c r="V9" s="90"/>
      <c r="W9" s="78"/>
      <c r="X9" s="85"/>
      <c r="Y9" s="78"/>
    </row>
    <row r="10" spans="1:25" s="107" customFormat="1" ht="13.5" x14ac:dyDescent="0.25">
      <c r="B10" s="116" t="s">
        <v>712</v>
      </c>
      <c r="C10" s="103" t="s">
        <v>719</v>
      </c>
      <c r="D10" s="440" t="s">
        <v>720</v>
      </c>
      <c r="E10" s="390">
        <v>45172</v>
      </c>
      <c r="F10" s="253">
        <v>12</v>
      </c>
      <c r="G10" s="405">
        <v>0</v>
      </c>
      <c r="H10" s="406">
        <v>146.25</v>
      </c>
      <c r="I10" s="78"/>
      <c r="J10" s="78"/>
      <c r="K10" s="78"/>
      <c r="L10" s="420">
        <f t="shared" ref="L10:L14" si="0">SUM(H10:I10)-J10</f>
        <v>146.25</v>
      </c>
      <c r="M10" s="106">
        <v>0.2</v>
      </c>
      <c r="N10" s="435" t="s">
        <v>713</v>
      </c>
      <c r="O10" s="426">
        <v>9.75</v>
      </c>
      <c r="P10" s="418">
        <f>IF(N10="RV",(U10+I10-G10)*M10*($D$2-12+F10)/12,L10*($D$2-12+F10)/12)</f>
        <v>6.83</v>
      </c>
      <c r="Q10" s="78"/>
      <c r="R10" s="78"/>
      <c r="S10" s="427">
        <f t="shared" ref="S10" si="1">SUM(O10:P10)-Q10</f>
        <v>16.579999999999998</v>
      </c>
      <c r="T10" s="419">
        <f t="shared" ref="T10" si="2">L10-S10</f>
        <v>129.66999999999999</v>
      </c>
      <c r="U10" s="418">
        <f>(H10-O10)</f>
        <v>136.5</v>
      </c>
      <c r="V10" s="90"/>
      <c r="W10" s="78"/>
      <c r="X10" s="85"/>
      <c r="Y10" s="78"/>
    </row>
    <row r="11" spans="1:25" s="107" customFormat="1" ht="13.5" x14ac:dyDescent="0.25">
      <c r="B11" s="116" t="s">
        <v>718</v>
      </c>
      <c r="C11" s="103" t="s">
        <v>723</v>
      </c>
      <c r="D11" s="267" t="s">
        <v>721</v>
      </c>
      <c r="E11" s="391">
        <v>45180</v>
      </c>
      <c r="F11" s="252">
        <v>12</v>
      </c>
      <c r="G11" s="405">
        <v>0</v>
      </c>
      <c r="H11" s="406">
        <v>62.5</v>
      </c>
      <c r="I11" s="78"/>
      <c r="J11" s="78"/>
      <c r="K11" s="78"/>
      <c r="L11" s="420">
        <f t="shared" ref="L11" si="3">SUM(H11:I11)-J11</f>
        <v>62.5</v>
      </c>
      <c r="M11" s="106">
        <v>0.2</v>
      </c>
      <c r="N11" s="435" t="s">
        <v>713</v>
      </c>
      <c r="O11" s="426">
        <v>4.17</v>
      </c>
      <c r="P11" s="418">
        <f>IF(N11="RV",(U11+I11-G11)*M11*($D$2-12+F11)/12,L11*($D$2-12+F11)/12)</f>
        <v>2.92</v>
      </c>
      <c r="Q11" s="78"/>
      <c r="R11" s="78"/>
      <c r="S11" s="427">
        <f t="shared" ref="S11" si="4">SUM(O11:P11)-Q11</f>
        <v>7.09</v>
      </c>
      <c r="T11" s="419">
        <f t="shared" ref="T11" si="5">L11-S11</f>
        <v>55.41</v>
      </c>
      <c r="U11" s="418">
        <f>(H11-O11)</f>
        <v>58.33</v>
      </c>
      <c r="V11" s="90"/>
      <c r="W11" s="78"/>
      <c r="X11" s="151"/>
      <c r="Y11" s="78"/>
    </row>
    <row r="12" spans="1:25" s="107" customFormat="1" ht="13.5" x14ac:dyDescent="0.25">
      <c r="B12" s="116" t="s">
        <v>722</v>
      </c>
      <c r="C12" s="103" t="s">
        <v>724</v>
      </c>
      <c r="D12" s="267" t="s">
        <v>721</v>
      </c>
      <c r="E12" s="391">
        <v>45180</v>
      </c>
      <c r="F12" s="252">
        <v>12</v>
      </c>
      <c r="G12" s="405">
        <v>0</v>
      </c>
      <c r="H12" s="406">
        <v>63.3</v>
      </c>
      <c r="I12" s="78"/>
      <c r="J12" s="78"/>
      <c r="K12" s="78"/>
      <c r="L12" s="420">
        <f t="shared" ref="L12:L13" si="6">SUM(H12:I12)-J12</f>
        <v>63.3</v>
      </c>
      <c r="M12" s="106">
        <v>0.2</v>
      </c>
      <c r="N12" s="435" t="s">
        <v>713</v>
      </c>
      <c r="O12" s="426">
        <v>4.22</v>
      </c>
      <c r="P12" s="418">
        <f>IF(N12="RV",(U12+I12-G12)*M12*($D$2-12+F12)/12,L12*($D$2-12+F12)/12)</f>
        <v>2.95</v>
      </c>
      <c r="Q12" s="78"/>
      <c r="R12" s="78"/>
      <c r="S12" s="427">
        <f t="shared" ref="S12:S13" si="7">SUM(O12:P12)-Q12</f>
        <v>7.17</v>
      </c>
      <c r="T12" s="419">
        <f t="shared" ref="T12:T13" si="8">L12-S12</f>
        <v>56.13</v>
      </c>
      <c r="U12" s="418">
        <f>(H12-O12)</f>
        <v>59.08</v>
      </c>
      <c r="V12" s="90"/>
      <c r="W12" s="78"/>
      <c r="X12" s="151"/>
      <c r="Y12" s="78"/>
    </row>
    <row r="13" spans="1:25" s="107" customFormat="1" ht="13.5" x14ac:dyDescent="0.25">
      <c r="B13" s="116"/>
      <c r="C13" s="103" t="s">
        <v>734</v>
      </c>
      <c r="D13" s="267">
        <v>53</v>
      </c>
      <c r="E13" s="391">
        <v>45349</v>
      </c>
      <c r="F13" s="252">
        <v>11</v>
      </c>
      <c r="G13" s="405">
        <v>0</v>
      </c>
      <c r="H13" s="406"/>
      <c r="I13" s="78">
        <v>5000</v>
      </c>
      <c r="J13" s="78"/>
      <c r="K13" s="78"/>
      <c r="L13" s="420">
        <f t="shared" si="6"/>
        <v>5000</v>
      </c>
      <c r="M13" s="106">
        <v>0.2</v>
      </c>
      <c r="N13" s="435" t="s">
        <v>713</v>
      </c>
      <c r="O13" s="426"/>
      <c r="P13" s="418">
        <f>IF(N13="RV",(U13+I13-G13)*M13*($D$2-12+F13)/12,L13*($D$2-12+F13)/12)</f>
        <v>166.67</v>
      </c>
      <c r="Q13" s="78"/>
      <c r="R13" s="78"/>
      <c r="S13" s="427">
        <f t="shared" si="7"/>
        <v>166.67</v>
      </c>
      <c r="T13" s="419">
        <f t="shared" si="8"/>
        <v>4833.33</v>
      </c>
      <c r="U13" s="418"/>
      <c r="V13" s="90"/>
      <c r="W13" s="78"/>
      <c r="X13" s="151"/>
      <c r="Y13" s="78"/>
    </row>
    <row r="14" spans="1:25" s="107" customFormat="1" ht="13.5" x14ac:dyDescent="0.25">
      <c r="B14" s="86"/>
      <c r="C14" s="103" t="s">
        <v>704</v>
      </c>
      <c r="D14" s="267"/>
      <c r="E14" s="390"/>
      <c r="F14" s="252"/>
      <c r="G14" s="405">
        <v>0</v>
      </c>
      <c r="H14" s="406">
        <v>0</v>
      </c>
      <c r="I14" s="78"/>
      <c r="J14" s="78"/>
      <c r="K14" s="78"/>
      <c r="L14" s="420">
        <f t="shared" si="0"/>
        <v>0</v>
      </c>
      <c r="M14" s="106">
        <v>0.2</v>
      </c>
      <c r="N14" s="435"/>
      <c r="O14" s="428">
        <v>0</v>
      </c>
      <c r="P14" s="418">
        <f>(U14+I14)*M14*($E$2-12+F14)/12</f>
        <v>0</v>
      </c>
      <c r="Q14" s="78"/>
      <c r="R14" s="78"/>
      <c r="S14" s="427">
        <f t="shared" ref="S14" si="9">SUM(O14:P14)-Q14</f>
        <v>0</v>
      </c>
      <c r="T14" s="419">
        <f>L14-S14</f>
        <v>0</v>
      </c>
      <c r="U14" s="418">
        <f t="shared" ref="U14" si="10">(H14-O14)</f>
        <v>0</v>
      </c>
      <c r="V14" s="90"/>
      <c r="W14" s="78"/>
      <c r="X14" s="151"/>
      <c r="Y14" s="78"/>
    </row>
    <row r="15" spans="1:25" s="107" customFormat="1" ht="13.5" x14ac:dyDescent="0.25">
      <c r="B15" s="86"/>
      <c r="C15" s="103"/>
      <c r="D15" s="267"/>
      <c r="E15" s="390"/>
      <c r="F15" s="255"/>
      <c r="G15" s="171"/>
      <c r="H15" s="406"/>
      <c r="I15" s="78"/>
      <c r="J15" s="78"/>
      <c r="K15" s="78"/>
      <c r="L15" s="420"/>
      <c r="M15" s="78"/>
      <c r="N15" s="436"/>
      <c r="O15" s="426"/>
      <c r="P15" s="418"/>
      <c r="Q15" s="78"/>
      <c r="R15" s="78"/>
      <c r="S15" s="427"/>
      <c r="T15" s="419"/>
      <c r="U15" s="418"/>
      <c r="V15" s="90"/>
      <c r="W15" s="78"/>
      <c r="X15" s="85"/>
      <c r="Y15" s="78"/>
    </row>
    <row r="16" spans="1:25" s="107" customFormat="1" ht="14.25" thickBot="1" x14ac:dyDescent="0.3">
      <c r="B16" s="119"/>
      <c r="C16" s="408" t="s">
        <v>46</v>
      </c>
      <c r="D16" s="265"/>
      <c r="E16" s="265"/>
      <c r="F16" s="256"/>
      <c r="G16" s="120"/>
      <c r="H16" s="421">
        <f>SUM(H9:H15)</f>
        <v>554.54999999999995</v>
      </c>
      <c r="I16" s="121">
        <f>SUM(I9:I15)</f>
        <v>5000</v>
      </c>
      <c r="J16" s="121">
        <f>SUM(J9:J15)</f>
        <v>0</v>
      </c>
      <c r="K16" s="121">
        <f>SUM(K9:K15)</f>
        <v>0</v>
      </c>
      <c r="L16" s="133">
        <f>SUM(L9:L15)</f>
        <v>5554.55</v>
      </c>
      <c r="M16" s="121"/>
      <c r="N16" s="437"/>
      <c r="O16" s="429">
        <f t="shared" ref="O16:X16" si="11">SUM(O9:O15)</f>
        <v>36.97</v>
      </c>
      <c r="P16" s="121">
        <f t="shared" si="11"/>
        <v>192.55</v>
      </c>
      <c r="Q16" s="121">
        <f t="shared" si="11"/>
        <v>0</v>
      </c>
      <c r="R16" s="121">
        <f t="shared" si="11"/>
        <v>0</v>
      </c>
      <c r="S16" s="430">
        <f t="shared" si="11"/>
        <v>229.52</v>
      </c>
      <c r="T16" s="121">
        <f t="shared" si="11"/>
        <v>5325.03</v>
      </c>
      <c r="U16" s="121">
        <f t="shared" si="11"/>
        <v>517.58000000000004</v>
      </c>
      <c r="V16" s="127">
        <f t="shared" si="11"/>
        <v>0</v>
      </c>
      <c r="W16" s="121">
        <f t="shared" si="11"/>
        <v>0</v>
      </c>
      <c r="X16" s="123">
        <f t="shared" si="11"/>
        <v>0</v>
      </c>
      <c r="Y16" s="78"/>
    </row>
    <row r="17" spans="3:25" s="107" customFormat="1" x14ac:dyDescent="0.2">
      <c r="C17" s="103"/>
      <c r="D17" s="103"/>
      <c r="E17" s="109"/>
      <c r="F17" s="83"/>
      <c r="G17" s="83"/>
      <c r="H17" s="172"/>
      <c r="I17" s="78"/>
      <c r="J17" s="78"/>
      <c r="K17" s="78"/>
      <c r="L17" s="78">
        <f>+H16+I16-J16</f>
        <v>5554.55</v>
      </c>
      <c r="M17" s="78"/>
      <c r="N17" s="78"/>
      <c r="O17" s="78"/>
      <c r="P17" s="78"/>
      <c r="Q17" s="78"/>
      <c r="R17" s="78"/>
      <c r="S17" s="78">
        <f>+O16+P16-Q16</f>
        <v>229.52</v>
      </c>
      <c r="T17" s="78"/>
      <c r="U17" s="78"/>
      <c r="V17" s="78"/>
      <c r="W17" s="78"/>
      <c r="X17" s="78"/>
      <c r="Y17" s="78"/>
    </row>
    <row r="18" spans="3:25" s="107" customFormat="1" x14ac:dyDescent="0.2">
      <c r="C18" s="103"/>
      <c r="D18" s="103"/>
      <c r="E18" s="109"/>
      <c r="F18" s="83"/>
      <c r="G18" s="83"/>
      <c r="H18" s="172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</row>
    <row r="19" spans="3:25" s="107" customFormat="1" x14ac:dyDescent="0.2">
      <c r="C19" s="103"/>
      <c r="D19" s="103"/>
      <c r="E19" s="110"/>
      <c r="H19" s="172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134"/>
      <c r="T19" s="78"/>
      <c r="U19" s="78"/>
      <c r="V19" s="78"/>
      <c r="W19" s="78"/>
      <c r="X19" s="78"/>
      <c r="Y19" s="78"/>
    </row>
    <row r="20" spans="3:25" s="107" customFormat="1" x14ac:dyDescent="0.2">
      <c r="C20" s="103"/>
      <c r="D20" s="103"/>
      <c r="E20" s="110"/>
      <c r="H20" s="172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134"/>
      <c r="T20" s="78"/>
      <c r="U20" s="78"/>
      <c r="V20" s="78"/>
      <c r="W20" s="78"/>
      <c r="X20" s="78"/>
      <c r="Y20" s="78"/>
    </row>
    <row r="21" spans="3:25" s="107" customFormat="1" x14ac:dyDescent="0.2">
      <c r="C21" s="103"/>
      <c r="D21" s="103"/>
      <c r="E21" s="110"/>
      <c r="H21" s="17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134"/>
      <c r="T21" s="78"/>
      <c r="U21" s="78"/>
      <c r="V21" s="78"/>
      <c r="W21" s="78"/>
      <c r="X21" s="78"/>
      <c r="Y21" s="78"/>
    </row>
    <row r="22" spans="3:25" s="107" customFormat="1" x14ac:dyDescent="0.2">
      <c r="C22" s="103"/>
      <c r="D22" s="103"/>
      <c r="E22" s="110"/>
      <c r="H22" s="172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134"/>
      <c r="T22" s="78"/>
      <c r="U22" s="78"/>
      <c r="V22" s="78"/>
      <c r="W22" s="78"/>
      <c r="X22" s="78"/>
      <c r="Y22" s="78"/>
    </row>
    <row r="23" spans="3:25" s="107" customFormat="1" ht="11.25" customHeight="1" x14ac:dyDescent="0.2">
      <c r="C23" s="103"/>
      <c r="D23" s="103"/>
      <c r="E23" s="110"/>
      <c r="H23" s="172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134"/>
      <c r="T23" s="78"/>
      <c r="U23" s="78"/>
      <c r="V23" s="78"/>
      <c r="W23" s="78"/>
      <c r="X23" s="78"/>
      <c r="Y23" s="78"/>
    </row>
    <row r="24" spans="3:25" s="107" customFormat="1" x14ac:dyDescent="0.2">
      <c r="C24" s="103"/>
      <c r="D24" s="103"/>
      <c r="E24" s="110"/>
      <c r="H24" s="172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134"/>
      <c r="T24" s="78"/>
      <c r="U24" s="78"/>
      <c r="V24" s="78"/>
      <c r="W24" s="78"/>
      <c r="X24" s="78"/>
      <c r="Y24" s="78"/>
    </row>
    <row r="25" spans="3:25" s="107" customFormat="1" x14ac:dyDescent="0.2">
      <c r="C25" s="103"/>
      <c r="D25" s="103"/>
      <c r="E25" s="110"/>
      <c r="H25" s="17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34"/>
      <c r="T25" s="78"/>
      <c r="U25" s="78"/>
      <c r="V25" s="78"/>
      <c r="W25" s="78"/>
      <c r="X25" s="78"/>
      <c r="Y25" s="78"/>
    </row>
    <row r="26" spans="3:25" s="107" customFormat="1" x14ac:dyDescent="0.2">
      <c r="C26" s="103"/>
      <c r="D26" s="103"/>
      <c r="E26" s="110"/>
      <c r="H26" s="172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134"/>
      <c r="T26" s="78"/>
      <c r="U26" s="78"/>
      <c r="V26" s="78"/>
      <c r="W26" s="78"/>
      <c r="X26" s="78"/>
      <c r="Y26" s="78"/>
    </row>
    <row r="27" spans="3:25" s="107" customFormat="1" x14ac:dyDescent="0.2">
      <c r="C27" s="103"/>
      <c r="D27" s="103"/>
      <c r="E27" s="110"/>
      <c r="H27" s="172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134"/>
      <c r="T27" s="78"/>
      <c r="U27" s="78"/>
      <c r="V27" s="78"/>
      <c r="W27" s="78"/>
      <c r="X27" s="78"/>
      <c r="Y27" s="78"/>
    </row>
    <row r="28" spans="3:25" s="107" customFormat="1" x14ac:dyDescent="0.2">
      <c r="C28" s="103"/>
      <c r="D28" s="103"/>
      <c r="E28" s="110"/>
      <c r="H28" s="172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34"/>
      <c r="T28" s="78"/>
      <c r="U28" s="78"/>
      <c r="V28" s="78"/>
      <c r="W28" s="78"/>
      <c r="X28" s="78"/>
      <c r="Y28" s="78"/>
    </row>
    <row r="29" spans="3:25" s="107" customFormat="1" x14ac:dyDescent="0.2">
      <c r="C29" s="103"/>
      <c r="D29" s="103"/>
      <c r="E29" s="110"/>
      <c r="H29" s="17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134"/>
      <c r="T29" s="78"/>
      <c r="U29" s="78"/>
      <c r="V29" s="78"/>
      <c r="W29" s="78"/>
      <c r="X29" s="78"/>
      <c r="Y29" s="78"/>
    </row>
    <row r="30" spans="3:25" s="107" customFormat="1" x14ac:dyDescent="0.2">
      <c r="C30" s="103"/>
      <c r="D30" s="103"/>
      <c r="E30" s="110"/>
      <c r="H30" s="172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134"/>
      <c r="T30" s="78"/>
      <c r="U30" s="78"/>
      <c r="V30" s="78"/>
      <c r="W30" s="78"/>
      <c r="X30" s="78"/>
      <c r="Y30" s="78"/>
    </row>
    <row r="31" spans="3:25" s="107" customFormat="1" x14ac:dyDescent="0.2">
      <c r="C31" s="103"/>
      <c r="D31" s="103"/>
      <c r="E31" s="110"/>
      <c r="H31" s="172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134"/>
      <c r="T31" s="78"/>
      <c r="U31" s="78"/>
      <c r="V31" s="78"/>
      <c r="W31" s="78"/>
      <c r="X31" s="78"/>
      <c r="Y31" s="78"/>
    </row>
    <row r="32" spans="3:25" s="107" customFormat="1" x14ac:dyDescent="0.2">
      <c r="C32" s="103"/>
      <c r="D32" s="103"/>
      <c r="E32" s="110"/>
      <c r="H32" s="172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134"/>
      <c r="T32" s="78"/>
      <c r="U32" s="78"/>
      <c r="V32" s="78"/>
      <c r="W32" s="78"/>
      <c r="X32" s="78"/>
      <c r="Y32" s="78"/>
    </row>
    <row r="33" spans="3:25" s="107" customFormat="1" x14ac:dyDescent="0.2">
      <c r="C33" s="103"/>
      <c r="D33" s="103"/>
      <c r="E33" s="110"/>
      <c r="H33" s="17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34"/>
      <c r="T33" s="78"/>
      <c r="U33" s="78"/>
      <c r="V33" s="78"/>
      <c r="W33" s="78"/>
      <c r="X33" s="78"/>
      <c r="Y33" s="78"/>
    </row>
    <row r="34" spans="3:25" s="107" customFormat="1" x14ac:dyDescent="0.2">
      <c r="C34" s="103"/>
      <c r="D34" s="103"/>
      <c r="E34" s="110"/>
      <c r="H34" s="172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34"/>
      <c r="T34" s="78"/>
      <c r="U34" s="78"/>
      <c r="V34" s="78"/>
      <c r="W34" s="78"/>
      <c r="X34" s="78"/>
      <c r="Y34" s="78"/>
    </row>
    <row r="35" spans="3:25" s="107" customFormat="1" x14ac:dyDescent="0.2">
      <c r="C35" s="103"/>
      <c r="D35" s="103"/>
      <c r="E35" s="110"/>
      <c r="H35" s="172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134"/>
      <c r="T35" s="78"/>
      <c r="U35" s="78"/>
      <c r="V35" s="78"/>
      <c r="W35" s="78"/>
      <c r="X35" s="78"/>
      <c r="Y35" s="78"/>
    </row>
    <row r="36" spans="3:25" s="107" customFormat="1" x14ac:dyDescent="0.2">
      <c r="C36" s="103"/>
      <c r="D36" s="103"/>
      <c r="E36" s="110"/>
      <c r="H36" s="172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134"/>
      <c r="T36" s="78"/>
      <c r="U36" s="78"/>
      <c r="V36" s="78"/>
      <c r="W36" s="78"/>
      <c r="X36" s="78"/>
      <c r="Y36" s="78"/>
    </row>
    <row r="37" spans="3:25" s="107" customFormat="1" x14ac:dyDescent="0.2">
      <c r="C37" s="103"/>
      <c r="D37" s="103"/>
      <c r="E37" s="110"/>
      <c r="H37" s="172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134"/>
      <c r="T37" s="78"/>
      <c r="U37" s="78"/>
      <c r="V37" s="78"/>
      <c r="W37" s="78"/>
      <c r="X37" s="78"/>
      <c r="Y37" s="78"/>
    </row>
    <row r="38" spans="3:25" s="107" customFormat="1" x14ac:dyDescent="0.2">
      <c r="C38" s="103"/>
      <c r="D38" s="103"/>
      <c r="E38" s="110"/>
      <c r="H38" s="172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134"/>
      <c r="T38" s="78"/>
      <c r="U38" s="78"/>
      <c r="V38" s="78"/>
      <c r="W38" s="78"/>
      <c r="X38" s="78"/>
      <c r="Y38" s="78"/>
    </row>
    <row r="39" spans="3:25" s="107" customFormat="1" x14ac:dyDescent="0.2">
      <c r="C39" s="103"/>
      <c r="D39" s="103"/>
      <c r="E39" s="110"/>
      <c r="H39" s="172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134"/>
      <c r="T39" s="78"/>
      <c r="U39" s="78"/>
      <c r="V39" s="78"/>
      <c r="W39" s="78"/>
      <c r="X39" s="78"/>
      <c r="Y39" s="78"/>
    </row>
    <row r="40" spans="3:25" s="107" customFormat="1" x14ac:dyDescent="0.2">
      <c r="C40" s="103"/>
      <c r="D40" s="103"/>
      <c r="E40" s="110"/>
      <c r="H40" s="172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134"/>
      <c r="T40" s="78"/>
      <c r="U40" s="78"/>
      <c r="V40" s="78"/>
      <c r="W40" s="78"/>
      <c r="X40" s="78"/>
      <c r="Y40" s="78"/>
    </row>
    <row r="41" spans="3:25" s="107" customFormat="1" x14ac:dyDescent="0.2">
      <c r="C41" s="103"/>
      <c r="D41" s="103"/>
      <c r="E41" s="110"/>
      <c r="H41" s="172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134"/>
      <c r="T41" s="78"/>
      <c r="U41" s="78"/>
      <c r="V41" s="78"/>
      <c r="W41" s="78"/>
      <c r="X41" s="78"/>
      <c r="Y41" s="78"/>
    </row>
    <row r="42" spans="3:25" s="107" customFormat="1" x14ac:dyDescent="0.2">
      <c r="C42" s="103"/>
      <c r="D42" s="103"/>
      <c r="E42" s="110"/>
      <c r="H42" s="172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134"/>
      <c r="T42" s="78"/>
      <c r="U42" s="78"/>
      <c r="V42" s="78"/>
      <c r="W42" s="78"/>
      <c r="X42" s="78"/>
      <c r="Y42" s="78"/>
    </row>
    <row r="43" spans="3:25" s="107" customFormat="1" x14ac:dyDescent="0.2">
      <c r="C43" s="103"/>
      <c r="D43" s="103"/>
      <c r="E43" s="110"/>
      <c r="H43" s="172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134"/>
      <c r="T43" s="78"/>
      <c r="U43" s="78"/>
      <c r="V43" s="78"/>
      <c r="W43" s="78"/>
      <c r="X43" s="78"/>
      <c r="Y43" s="78"/>
    </row>
    <row r="44" spans="3:25" s="107" customFormat="1" x14ac:dyDescent="0.2">
      <c r="C44" s="103"/>
      <c r="D44" s="103"/>
      <c r="E44" s="110"/>
      <c r="H44" s="172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134"/>
      <c r="T44" s="78"/>
      <c r="U44" s="78"/>
      <c r="V44" s="78"/>
      <c r="W44" s="78"/>
      <c r="X44" s="78"/>
      <c r="Y44" s="78"/>
    </row>
    <row r="45" spans="3:25" s="107" customFormat="1" x14ac:dyDescent="0.2">
      <c r="C45" s="103"/>
      <c r="D45" s="103"/>
      <c r="E45" s="110"/>
      <c r="H45" s="172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134"/>
      <c r="T45" s="78"/>
      <c r="U45" s="78"/>
      <c r="V45" s="78"/>
      <c r="W45" s="78"/>
      <c r="X45" s="78"/>
      <c r="Y45" s="78"/>
    </row>
    <row r="46" spans="3:25" s="107" customFormat="1" x14ac:dyDescent="0.2">
      <c r="C46" s="103"/>
      <c r="D46" s="103"/>
      <c r="E46" s="110"/>
      <c r="H46" s="172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134"/>
      <c r="T46" s="78"/>
      <c r="U46" s="78"/>
      <c r="V46" s="78"/>
      <c r="W46" s="78"/>
      <c r="X46" s="78"/>
      <c r="Y46" s="78"/>
    </row>
    <row r="47" spans="3:25" s="107" customFormat="1" x14ac:dyDescent="0.2">
      <c r="C47" s="103"/>
      <c r="D47" s="103"/>
      <c r="E47" s="110"/>
      <c r="H47" s="172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134"/>
      <c r="T47" s="78"/>
      <c r="U47" s="78"/>
      <c r="V47" s="78"/>
      <c r="W47" s="78"/>
      <c r="X47" s="78"/>
      <c r="Y47" s="78"/>
    </row>
    <row r="48" spans="3:25" s="107" customFormat="1" x14ac:dyDescent="0.2">
      <c r="C48" s="103"/>
      <c r="D48" s="103"/>
      <c r="E48" s="110"/>
      <c r="H48" s="172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134"/>
      <c r="T48" s="78"/>
      <c r="U48" s="78"/>
      <c r="V48" s="78"/>
      <c r="W48" s="78"/>
      <c r="X48" s="78"/>
      <c r="Y48" s="78"/>
    </row>
    <row r="49" spans="3:25" s="107" customFormat="1" x14ac:dyDescent="0.2">
      <c r="C49" s="103"/>
      <c r="D49" s="103"/>
      <c r="E49" s="110"/>
      <c r="H49" s="172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134"/>
      <c r="T49" s="78"/>
      <c r="U49" s="78"/>
      <c r="V49" s="78"/>
      <c r="W49" s="78"/>
      <c r="X49" s="78"/>
      <c r="Y49" s="78"/>
    </row>
    <row r="50" spans="3:25" s="107" customFormat="1" x14ac:dyDescent="0.2">
      <c r="C50" s="103"/>
      <c r="D50" s="103"/>
      <c r="E50" s="110"/>
      <c r="H50" s="172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134"/>
      <c r="T50" s="78"/>
      <c r="U50" s="78"/>
      <c r="V50" s="78"/>
      <c r="W50" s="78"/>
      <c r="X50" s="78"/>
      <c r="Y50" s="78"/>
    </row>
    <row r="51" spans="3:25" s="107" customFormat="1" x14ac:dyDescent="0.2">
      <c r="C51" s="103"/>
      <c r="D51" s="103"/>
      <c r="E51" s="110"/>
      <c r="H51" s="172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134"/>
      <c r="T51" s="78"/>
      <c r="U51" s="78"/>
      <c r="V51" s="78"/>
      <c r="W51" s="78"/>
      <c r="X51" s="78"/>
      <c r="Y51" s="78"/>
    </row>
    <row r="52" spans="3:25" s="107" customFormat="1" x14ac:dyDescent="0.2">
      <c r="C52" s="103"/>
      <c r="D52" s="103"/>
      <c r="E52" s="110"/>
      <c r="H52" s="172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134"/>
      <c r="T52" s="78"/>
      <c r="U52" s="78"/>
      <c r="V52" s="78"/>
      <c r="W52" s="78"/>
      <c r="X52" s="78"/>
      <c r="Y52" s="78"/>
    </row>
    <row r="53" spans="3:25" s="107" customFormat="1" x14ac:dyDescent="0.2">
      <c r="C53" s="103"/>
      <c r="D53" s="103"/>
      <c r="E53" s="110"/>
      <c r="H53" s="172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134"/>
      <c r="T53" s="78"/>
      <c r="U53" s="78"/>
      <c r="V53" s="78"/>
      <c r="W53" s="78"/>
      <c r="X53" s="78"/>
      <c r="Y53" s="78"/>
    </row>
    <row r="54" spans="3:25" s="107" customFormat="1" x14ac:dyDescent="0.2">
      <c r="C54" s="103"/>
      <c r="D54" s="103"/>
      <c r="E54" s="110"/>
      <c r="H54" s="172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134"/>
      <c r="T54" s="78"/>
      <c r="U54" s="78"/>
      <c r="V54" s="78"/>
      <c r="W54" s="78"/>
      <c r="X54" s="78"/>
      <c r="Y54" s="78"/>
    </row>
    <row r="55" spans="3:25" s="107" customFormat="1" x14ac:dyDescent="0.2">
      <c r="C55" s="103"/>
      <c r="D55" s="103"/>
      <c r="E55" s="110"/>
      <c r="H55" s="172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134"/>
      <c r="T55" s="78"/>
      <c r="U55" s="78"/>
      <c r="V55" s="78"/>
      <c r="W55" s="78"/>
      <c r="X55" s="78"/>
      <c r="Y55" s="78"/>
    </row>
    <row r="56" spans="3:25" s="107" customFormat="1" x14ac:dyDescent="0.2">
      <c r="C56" s="103"/>
      <c r="D56" s="103"/>
      <c r="E56" s="110"/>
      <c r="H56" s="172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134"/>
      <c r="T56" s="78"/>
      <c r="U56" s="78"/>
      <c r="V56" s="78"/>
      <c r="W56" s="78"/>
      <c r="X56" s="78"/>
      <c r="Y56" s="78"/>
    </row>
    <row r="57" spans="3:25" s="107" customFormat="1" x14ac:dyDescent="0.2">
      <c r="C57" s="103"/>
      <c r="D57" s="103"/>
      <c r="E57" s="110"/>
      <c r="H57" s="172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134"/>
      <c r="T57" s="78"/>
      <c r="U57" s="78"/>
      <c r="V57" s="78"/>
      <c r="W57" s="78"/>
      <c r="X57" s="78"/>
      <c r="Y57" s="78"/>
    </row>
    <row r="58" spans="3:25" s="107" customFormat="1" x14ac:dyDescent="0.2">
      <c r="C58" s="103"/>
      <c r="D58" s="103"/>
      <c r="E58" s="110"/>
      <c r="H58" s="172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134"/>
      <c r="T58" s="78"/>
      <c r="U58" s="78"/>
      <c r="V58" s="78"/>
      <c r="W58" s="78"/>
      <c r="X58" s="78"/>
      <c r="Y58" s="78"/>
    </row>
    <row r="59" spans="3:25" s="107" customFormat="1" x14ac:dyDescent="0.2">
      <c r="C59" s="103"/>
      <c r="D59" s="103"/>
      <c r="E59" s="110"/>
      <c r="H59" s="172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134"/>
      <c r="T59" s="78"/>
      <c r="U59" s="78"/>
      <c r="V59" s="78"/>
      <c r="W59" s="78"/>
      <c r="X59" s="78"/>
      <c r="Y59" s="78"/>
    </row>
    <row r="60" spans="3:25" s="107" customFormat="1" x14ac:dyDescent="0.2">
      <c r="C60" s="103"/>
      <c r="D60" s="103"/>
      <c r="E60" s="110"/>
      <c r="H60" s="172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134"/>
      <c r="T60" s="78"/>
      <c r="U60" s="78"/>
      <c r="V60" s="78"/>
      <c r="W60" s="78"/>
      <c r="X60" s="78"/>
      <c r="Y60" s="78"/>
    </row>
    <row r="61" spans="3:25" s="107" customFormat="1" x14ac:dyDescent="0.2">
      <c r="C61" s="103"/>
      <c r="D61" s="103"/>
      <c r="E61" s="110"/>
      <c r="H61" s="172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134"/>
      <c r="T61" s="78"/>
      <c r="U61" s="78"/>
      <c r="V61" s="78"/>
      <c r="W61" s="78"/>
      <c r="X61" s="78"/>
      <c r="Y61" s="78"/>
    </row>
    <row r="62" spans="3:25" s="107" customFormat="1" x14ac:dyDescent="0.2">
      <c r="C62" s="103"/>
      <c r="D62" s="103"/>
      <c r="E62" s="110"/>
      <c r="H62" s="172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134"/>
      <c r="T62" s="78"/>
      <c r="U62" s="78"/>
      <c r="V62" s="78"/>
      <c r="W62" s="78"/>
      <c r="X62" s="78"/>
      <c r="Y62" s="78"/>
    </row>
    <row r="63" spans="3:25" s="107" customFormat="1" x14ac:dyDescent="0.2">
      <c r="C63" s="103"/>
      <c r="D63" s="103"/>
      <c r="E63" s="110"/>
      <c r="H63" s="172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134"/>
      <c r="T63" s="78"/>
      <c r="U63" s="78"/>
      <c r="V63" s="78"/>
      <c r="W63" s="78"/>
      <c r="X63" s="78"/>
      <c r="Y63" s="78"/>
    </row>
    <row r="64" spans="3:25" s="107" customFormat="1" x14ac:dyDescent="0.2">
      <c r="C64" s="103"/>
      <c r="D64" s="103"/>
      <c r="E64" s="110"/>
      <c r="H64" s="172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134"/>
      <c r="T64" s="78"/>
      <c r="U64" s="78"/>
      <c r="V64" s="78"/>
      <c r="W64" s="78"/>
      <c r="X64" s="78"/>
      <c r="Y64" s="78"/>
    </row>
    <row r="65" spans="3:25" s="107" customFormat="1" x14ac:dyDescent="0.2">
      <c r="C65" s="103"/>
      <c r="D65" s="103"/>
      <c r="E65" s="110"/>
      <c r="H65" s="172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134"/>
      <c r="T65" s="78"/>
      <c r="U65" s="78"/>
      <c r="V65" s="78"/>
      <c r="W65" s="78"/>
      <c r="X65" s="78"/>
      <c r="Y65" s="78"/>
    </row>
    <row r="66" spans="3:25" s="107" customFormat="1" x14ac:dyDescent="0.2">
      <c r="C66" s="103"/>
      <c r="D66" s="103"/>
      <c r="E66" s="110"/>
      <c r="H66" s="172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134"/>
      <c r="T66" s="78"/>
      <c r="U66" s="78"/>
      <c r="V66" s="78"/>
      <c r="W66" s="78"/>
      <c r="X66" s="78"/>
      <c r="Y66" s="78"/>
    </row>
    <row r="67" spans="3:25" s="107" customFormat="1" x14ac:dyDescent="0.2">
      <c r="C67" s="103"/>
      <c r="D67" s="103"/>
      <c r="E67" s="110"/>
      <c r="H67" s="172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134"/>
      <c r="T67" s="78"/>
      <c r="U67" s="78"/>
      <c r="V67" s="78"/>
      <c r="W67" s="78"/>
      <c r="X67" s="78"/>
      <c r="Y67" s="78"/>
    </row>
    <row r="68" spans="3:25" s="107" customFormat="1" x14ac:dyDescent="0.2">
      <c r="C68" s="103"/>
      <c r="D68" s="103"/>
      <c r="E68" s="110"/>
      <c r="H68" s="172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134"/>
      <c r="T68" s="78"/>
      <c r="U68" s="78"/>
      <c r="V68" s="78"/>
      <c r="W68" s="78"/>
      <c r="X68" s="78"/>
      <c r="Y68" s="78"/>
    </row>
    <row r="69" spans="3:25" s="107" customFormat="1" x14ac:dyDescent="0.2">
      <c r="C69" s="103"/>
      <c r="D69" s="103"/>
      <c r="E69" s="110"/>
      <c r="H69" s="172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134"/>
      <c r="T69" s="78"/>
      <c r="U69" s="78"/>
      <c r="V69" s="78"/>
      <c r="W69" s="78"/>
      <c r="X69" s="78"/>
      <c r="Y69" s="78"/>
    </row>
    <row r="70" spans="3:25" s="107" customFormat="1" x14ac:dyDescent="0.2">
      <c r="C70" s="103"/>
      <c r="D70" s="103"/>
      <c r="E70" s="110"/>
      <c r="H70" s="172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134"/>
      <c r="T70" s="78"/>
      <c r="U70" s="78"/>
      <c r="V70" s="78"/>
      <c r="W70" s="78"/>
      <c r="X70" s="78"/>
      <c r="Y70" s="78"/>
    </row>
    <row r="71" spans="3:25" s="107" customFormat="1" x14ac:dyDescent="0.2">
      <c r="C71" s="103"/>
      <c r="D71" s="103"/>
      <c r="E71" s="110"/>
      <c r="H71" s="172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134"/>
      <c r="T71" s="78"/>
      <c r="U71" s="78"/>
      <c r="V71" s="78"/>
      <c r="W71" s="78"/>
      <c r="X71" s="78"/>
      <c r="Y71" s="78"/>
    </row>
    <row r="72" spans="3:25" s="107" customFormat="1" x14ac:dyDescent="0.2">
      <c r="C72" s="103"/>
      <c r="D72" s="103"/>
      <c r="E72" s="110"/>
      <c r="H72" s="172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134"/>
      <c r="T72" s="78"/>
      <c r="U72" s="78"/>
      <c r="V72" s="78"/>
      <c r="W72" s="78"/>
      <c r="X72" s="78"/>
      <c r="Y72" s="78"/>
    </row>
    <row r="73" spans="3:25" s="107" customFormat="1" x14ac:dyDescent="0.2">
      <c r="C73" s="103"/>
      <c r="D73" s="103"/>
      <c r="E73" s="110"/>
      <c r="H73" s="172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134"/>
      <c r="T73" s="78"/>
      <c r="U73" s="78"/>
      <c r="V73" s="78"/>
      <c r="W73" s="78"/>
      <c r="X73" s="78"/>
      <c r="Y73" s="78"/>
    </row>
    <row r="74" spans="3:25" s="107" customFormat="1" x14ac:dyDescent="0.2">
      <c r="C74" s="103"/>
      <c r="D74" s="103"/>
      <c r="E74" s="110"/>
      <c r="H74" s="172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134"/>
      <c r="T74" s="78"/>
      <c r="U74" s="78"/>
      <c r="V74" s="78"/>
      <c r="W74" s="78"/>
      <c r="X74" s="78"/>
      <c r="Y74" s="78"/>
    </row>
    <row r="75" spans="3:25" s="107" customFormat="1" x14ac:dyDescent="0.2">
      <c r="C75" s="103"/>
      <c r="D75" s="103"/>
      <c r="E75" s="110"/>
      <c r="H75" s="172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134"/>
      <c r="T75" s="78"/>
      <c r="U75" s="78"/>
      <c r="V75" s="78"/>
      <c r="W75" s="78"/>
      <c r="X75" s="78"/>
      <c r="Y75" s="78"/>
    </row>
    <row r="76" spans="3:25" s="107" customFormat="1" x14ac:dyDescent="0.2">
      <c r="C76" s="103"/>
      <c r="D76" s="103"/>
      <c r="E76" s="110"/>
      <c r="H76" s="172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134"/>
      <c r="T76" s="78"/>
      <c r="U76" s="78"/>
      <c r="V76" s="78"/>
      <c r="W76" s="78"/>
      <c r="X76" s="78"/>
      <c r="Y76" s="78"/>
    </row>
    <row r="77" spans="3:25" s="107" customFormat="1" x14ac:dyDescent="0.2">
      <c r="C77" s="103"/>
      <c r="D77" s="103"/>
      <c r="E77" s="110"/>
      <c r="H77" s="172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134"/>
      <c r="T77" s="78"/>
      <c r="U77" s="78"/>
      <c r="V77" s="78"/>
      <c r="W77" s="78"/>
      <c r="X77" s="78"/>
      <c r="Y77" s="78"/>
    </row>
    <row r="78" spans="3:25" s="107" customFormat="1" x14ac:dyDescent="0.2">
      <c r="C78" s="103"/>
      <c r="D78" s="103"/>
      <c r="E78" s="110"/>
      <c r="H78" s="172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134"/>
      <c r="T78" s="78"/>
      <c r="U78" s="78"/>
      <c r="V78" s="78"/>
      <c r="W78" s="78"/>
      <c r="X78" s="78"/>
      <c r="Y78" s="78"/>
    </row>
    <row r="79" spans="3:25" s="107" customFormat="1" x14ac:dyDescent="0.2">
      <c r="C79" s="103"/>
      <c r="D79" s="103"/>
      <c r="E79" s="110"/>
      <c r="H79" s="172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134"/>
      <c r="T79" s="78"/>
      <c r="U79" s="78"/>
      <c r="V79" s="78"/>
      <c r="W79" s="78"/>
      <c r="X79" s="78"/>
      <c r="Y79" s="78"/>
    </row>
    <row r="80" spans="3:25" s="107" customFormat="1" x14ac:dyDescent="0.2">
      <c r="C80" s="103"/>
      <c r="D80" s="103"/>
      <c r="E80" s="110"/>
      <c r="H80" s="172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134"/>
      <c r="T80" s="78"/>
      <c r="U80" s="78"/>
      <c r="V80" s="78"/>
      <c r="W80" s="78"/>
      <c r="X80" s="78"/>
      <c r="Y80" s="78"/>
    </row>
    <row r="81" spans="3:25" s="107" customFormat="1" x14ac:dyDescent="0.2">
      <c r="C81" s="103"/>
      <c r="D81" s="103"/>
      <c r="E81" s="110"/>
      <c r="H81" s="172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134"/>
      <c r="T81" s="78"/>
      <c r="U81" s="78"/>
      <c r="V81" s="78"/>
      <c r="W81" s="78"/>
      <c r="X81" s="78"/>
      <c r="Y81" s="78"/>
    </row>
    <row r="82" spans="3:25" s="107" customFormat="1" x14ac:dyDescent="0.2">
      <c r="C82" s="103"/>
      <c r="D82" s="103"/>
      <c r="E82" s="110"/>
      <c r="H82" s="172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134"/>
      <c r="T82" s="78"/>
      <c r="U82" s="78"/>
      <c r="V82" s="78"/>
      <c r="W82" s="78"/>
      <c r="X82" s="78"/>
      <c r="Y82" s="78"/>
    </row>
    <row r="83" spans="3:25" s="107" customFormat="1" x14ac:dyDescent="0.2">
      <c r="C83" s="103"/>
      <c r="D83" s="103"/>
      <c r="E83" s="110"/>
      <c r="H83" s="172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134"/>
      <c r="T83" s="78"/>
      <c r="U83" s="78"/>
      <c r="V83" s="78"/>
      <c r="W83" s="78"/>
      <c r="X83" s="78"/>
      <c r="Y83" s="78"/>
    </row>
    <row r="84" spans="3:25" s="107" customFormat="1" x14ac:dyDescent="0.2">
      <c r="C84" s="103"/>
      <c r="D84" s="103"/>
      <c r="E84" s="110"/>
      <c r="H84" s="172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134"/>
      <c r="T84" s="78"/>
      <c r="U84" s="78"/>
      <c r="V84" s="78"/>
      <c r="W84" s="78"/>
      <c r="X84" s="78"/>
      <c r="Y84" s="78"/>
    </row>
    <row r="85" spans="3:25" s="107" customFormat="1" x14ac:dyDescent="0.2">
      <c r="C85" s="103"/>
      <c r="D85" s="103"/>
      <c r="E85" s="110"/>
      <c r="H85" s="172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134"/>
      <c r="T85" s="78"/>
      <c r="U85" s="78"/>
      <c r="V85" s="78"/>
      <c r="W85" s="78"/>
      <c r="X85" s="78"/>
      <c r="Y85" s="78"/>
    </row>
    <row r="86" spans="3:25" s="107" customFormat="1" x14ac:dyDescent="0.2">
      <c r="C86" s="103"/>
      <c r="D86" s="103"/>
      <c r="E86" s="110"/>
      <c r="H86" s="172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134"/>
      <c r="T86" s="78"/>
      <c r="U86" s="78"/>
      <c r="V86" s="78"/>
      <c r="W86" s="78"/>
      <c r="X86" s="78"/>
      <c r="Y86" s="78"/>
    </row>
    <row r="87" spans="3:25" s="107" customFormat="1" x14ac:dyDescent="0.2">
      <c r="C87" s="103"/>
      <c r="D87" s="103"/>
      <c r="E87" s="110"/>
      <c r="H87" s="172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134"/>
      <c r="T87" s="78"/>
      <c r="U87" s="78"/>
      <c r="V87" s="78"/>
      <c r="W87" s="78"/>
      <c r="X87" s="78"/>
      <c r="Y87" s="78"/>
    </row>
    <row r="88" spans="3:25" s="107" customFormat="1" x14ac:dyDescent="0.2">
      <c r="C88" s="103"/>
      <c r="D88" s="103"/>
      <c r="E88" s="110"/>
      <c r="H88" s="172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134"/>
      <c r="T88" s="78"/>
      <c r="U88" s="78"/>
      <c r="V88" s="78"/>
      <c r="W88" s="78"/>
      <c r="X88" s="78"/>
      <c r="Y88" s="78"/>
    </row>
    <row r="89" spans="3:25" s="107" customFormat="1" x14ac:dyDescent="0.2">
      <c r="C89" s="103"/>
      <c r="D89" s="103"/>
      <c r="E89" s="110"/>
      <c r="H89" s="172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134"/>
      <c r="T89" s="78"/>
      <c r="U89" s="78"/>
      <c r="V89" s="78"/>
      <c r="W89" s="78"/>
      <c r="X89" s="78"/>
      <c r="Y89" s="78"/>
    </row>
    <row r="90" spans="3:25" s="107" customFormat="1" x14ac:dyDescent="0.2">
      <c r="C90" s="103"/>
      <c r="D90" s="103"/>
      <c r="E90" s="110"/>
      <c r="H90" s="172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134"/>
      <c r="T90" s="78"/>
      <c r="U90" s="78"/>
      <c r="V90" s="78"/>
      <c r="W90" s="78"/>
      <c r="X90" s="78"/>
      <c r="Y90" s="78"/>
    </row>
    <row r="91" spans="3:25" s="107" customFormat="1" x14ac:dyDescent="0.2">
      <c r="C91" s="103"/>
      <c r="D91" s="103"/>
      <c r="E91" s="110"/>
      <c r="H91" s="172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134"/>
      <c r="T91" s="78"/>
      <c r="U91" s="78"/>
      <c r="V91" s="78"/>
      <c r="W91" s="78"/>
      <c r="X91" s="78"/>
      <c r="Y91" s="78"/>
    </row>
    <row r="92" spans="3:25" s="107" customFormat="1" x14ac:dyDescent="0.2">
      <c r="C92" s="103"/>
      <c r="D92" s="103"/>
      <c r="E92" s="110"/>
      <c r="H92" s="172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134"/>
      <c r="T92" s="78"/>
      <c r="U92" s="78"/>
      <c r="V92" s="78"/>
      <c r="W92" s="78"/>
      <c r="X92" s="78"/>
      <c r="Y92" s="78"/>
    </row>
    <row r="93" spans="3:25" s="107" customFormat="1" x14ac:dyDescent="0.2">
      <c r="C93" s="103"/>
      <c r="D93" s="103"/>
      <c r="E93" s="110"/>
      <c r="H93" s="172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134"/>
      <c r="T93" s="78"/>
      <c r="U93" s="78"/>
      <c r="V93" s="78"/>
      <c r="W93" s="78"/>
      <c r="X93" s="78"/>
      <c r="Y93" s="78"/>
    </row>
    <row r="94" spans="3:25" s="107" customFormat="1" x14ac:dyDescent="0.2">
      <c r="C94" s="103"/>
      <c r="D94" s="103"/>
      <c r="E94" s="110"/>
      <c r="H94" s="172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134"/>
      <c r="T94" s="78"/>
      <c r="U94" s="78"/>
      <c r="V94" s="78"/>
      <c r="W94" s="78"/>
      <c r="X94" s="78"/>
      <c r="Y94" s="78"/>
    </row>
    <row r="95" spans="3:25" s="107" customFormat="1" x14ac:dyDescent="0.2">
      <c r="C95" s="103"/>
      <c r="D95" s="103"/>
      <c r="E95" s="110"/>
      <c r="H95" s="172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134"/>
      <c r="T95" s="78"/>
      <c r="U95" s="78"/>
      <c r="V95" s="78"/>
      <c r="W95" s="78"/>
      <c r="X95" s="78"/>
      <c r="Y95" s="78"/>
    </row>
    <row r="96" spans="3:25" s="107" customFormat="1" x14ac:dyDescent="0.2">
      <c r="C96" s="103"/>
      <c r="D96" s="103"/>
      <c r="E96" s="110"/>
      <c r="H96" s="172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134"/>
      <c r="T96" s="78"/>
      <c r="U96" s="78"/>
      <c r="V96" s="78"/>
      <c r="W96" s="78"/>
      <c r="X96" s="78"/>
      <c r="Y96" s="78"/>
    </row>
    <row r="97" spans="3:25" s="107" customFormat="1" x14ac:dyDescent="0.2">
      <c r="C97" s="103"/>
      <c r="D97" s="103"/>
      <c r="E97" s="110"/>
      <c r="H97" s="172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134"/>
      <c r="T97" s="78"/>
      <c r="U97" s="78"/>
      <c r="V97" s="78"/>
      <c r="W97" s="78"/>
      <c r="X97" s="78"/>
      <c r="Y97" s="78"/>
    </row>
    <row r="98" spans="3:25" s="107" customFormat="1" x14ac:dyDescent="0.2">
      <c r="C98" s="103"/>
      <c r="D98" s="103"/>
      <c r="E98" s="110"/>
      <c r="H98" s="172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134"/>
      <c r="T98" s="78"/>
      <c r="U98" s="78"/>
      <c r="V98" s="78"/>
      <c r="W98" s="78"/>
      <c r="X98" s="78"/>
      <c r="Y98" s="78"/>
    </row>
    <row r="99" spans="3:25" s="107" customFormat="1" x14ac:dyDescent="0.2">
      <c r="C99" s="103"/>
      <c r="D99" s="103"/>
      <c r="E99" s="110"/>
      <c r="H99" s="172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134"/>
      <c r="T99" s="78"/>
      <c r="U99" s="78"/>
      <c r="V99" s="78"/>
      <c r="W99" s="78"/>
      <c r="X99" s="78"/>
      <c r="Y99" s="78"/>
    </row>
    <row r="100" spans="3:25" s="107" customFormat="1" x14ac:dyDescent="0.2">
      <c r="C100" s="103"/>
      <c r="D100" s="103"/>
      <c r="E100" s="110"/>
      <c r="H100" s="172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134"/>
      <c r="T100" s="78"/>
      <c r="U100" s="78"/>
      <c r="V100" s="78"/>
      <c r="W100" s="78"/>
      <c r="X100" s="78"/>
      <c r="Y100" s="78"/>
    </row>
    <row r="101" spans="3:25" s="107" customFormat="1" x14ac:dyDescent="0.2">
      <c r="C101" s="103"/>
      <c r="D101" s="103"/>
      <c r="E101" s="110"/>
      <c r="H101" s="172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134"/>
      <c r="T101" s="78"/>
      <c r="U101" s="78"/>
      <c r="V101" s="78"/>
      <c r="W101" s="78"/>
      <c r="X101" s="78"/>
      <c r="Y101" s="78"/>
    </row>
    <row r="102" spans="3:25" s="107" customFormat="1" x14ac:dyDescent="0.2">
      <c r="C102" s="103"/>
      <c r="D102" s="103"/>
      <c r="E102" s="110"/>
      <c r="H102" s="172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134"/>
      <c r="T102" s="78"/>
      <c r="U102" s="78"/>
      <c r="V102" s="78"/>
      <c r="W102" s="78"/>
      <c r="X102" s="78"/>
      <c r="Y102" s="78"/>
    </row>
    <row r="103" spans="3:25" s="107" customFormat="1" x14ac:dyDescent="0.2">
      <c r="C103" s="103"/>
      <c r="D103" s="103"/>
      <c r="E103" s="110"/>
      <c r="H103" s="172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134"/>
      <c r="T103" s="78"/>
      <c r="U103" s="78"/>
      <c r="V103" s="78"/>
      <c r="W103" s="78"/>
      <c r="X103" s="78"/>
      <c r="Y103" s="78"/>
    </row>
    <row r="104" spans="3:25" s="107" customFormat="1" x14ac:dyDescent="0.2">
      <c r="C104" s="103"/>
      <c r="D104" s="103"/>
      <c r="E104" s="110"/>
      <c r="H104" s="172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134"/>
      <c r="T104" s="78"/>
      <c r="U104" s="78"/>
      <c r="V104" s="78"/>
      <c r="W104" s="78"/>
      <c r="X104" s="78"/>
      <c r="Y104" s="78"/>
    </row>
    <row r="105" spans="3:25" s="107" customFormat="1" x14ac:dyDescent="0.2">
      <c r="C105" s="103"/>
      <c r="D105" s="103"/>
      <c r="E105" s="110"/>
      <c r="H105" s="172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134"/>
      <c r="T105" s="78"/>
      <c r="U105" s="78"/>
      <c r="V105" s="78"/>
      <c r="W105" s="78"/>
      <c r="X105" s="78"/>
      <c r="Y105" s="78"/>
    </row>
    <row r="106" spans="3:25" s="107" customFormat="1" x14ac:dyDescent="0.2">
      <c r="C106" s="103"/>
      <c r="D106" s="103"/>
      <c r="E106" s="110"/>
      <c r="H106" s="172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134"/>
      <c r="T106" s="78"/>
      <c r="U106" s="78"/>
      <c r="V106" s="78"/>
      <c r="W106" s="78"/>
      <c r="X106" s="78"/>
      <c r="Y106" s="78"/>
    </row>
    <row r="107" spans="3:25" s="107" customFormat="1" x14ac:dyDescent="0.2">
      <c r="C107" s="103"/>
      <c r="D107" s="103"/>
      <c r="E107" s="110"/>
      <c r="H107" s="172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134"/>
      <c r="T107" s="78"/>
      <c r="U107" s="78"/>
      <c r="V107" s="78"/>
      <c r="W107" s="78"/>
      <c r="X107" s="78"/>
      <c r="Y107" s="78"/>
    </row>
    <row r="108" spans="3:25" s="107" customFormat="1" x14ac:dyDescent="0.2">
      <c r="C108" s="103"/>
      <c r="D108" s="103"/>
      <c r="E108" s="110"/>
      <c r="H108" s="172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134"/>
      <c r="T108" s="78"/>
      <c r="U108" s="78"/>
      <c r="V108" s="78"/>
      <c r="W108" s="78"/>
      <c r="X108" s="78"/>
      <c r="Y108" s="78"/>
    </row>
    <row r="109" spans="3:25" s="107" customFormat="1" x14ac:dyDescent="0.2">
      <c r="C109" s="103"/>
      <c r="D109" s="103"/>
      <c r="E109" s="110"/>
      <c r="H109" s="172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134"/>
      <c r="T109" s="78"/>
      <c r="U109" s="78"/>
      <c r="V109" s="78"/>
      <c r="W109" s="78"/>
      <c r="X109" s="78"/>
      <c r="Y109" s="78"/>
    </row>
    <row r="110" spans="3:25" s="107" customFormat="1" x14ac:dyDescent="0.2">
      <c r="C110" s="103"/>
      <c r="D110" s="103"/>
      <c r="E110" s="110"/>
      <c r="H110" s="172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134"/>
      <c r="T110" s="78"/>
      <c r="U110" s="78"/>
      <c r="V110" s="78"/>
      <c r="W110" s="78"/>
      <c r="X110" s="78"/>
      <c r="Y110" s="78"/>
    </row>
    <row r="111" spans="3:25" s="107" customFormat="1" x14ac:dyDescent="0.2">
      <c r="C111" s="103"/>
      <c r="D111" s="103"/>
      <c r="E111" s="110"/>
      <c r="H111" s="172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134"/>
      <c r="T111" s="78"/>
      <c r="U111" s="78"/>
      <c r="V111" s="78"/>
      <c r="W111" s="78"/>
      <c r="X111" s="78"/>
      <c r="Y111" s="78"/>
    </row>
    <row r="112" spans="3:25" s="107" customFormat="1" x14ac:dyDescent="0.2">
      <c r="C112" s="103"/>
      <c r="D112" s="103"/>
      <c r="E112" s="110"/>
      <c r="H112" s="172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134"/>
      <c r="T112" s="78"/>
      <c r="U112" s="78"/>
      <c r="V112" s="78"/>
      <c r="W112" s="78"/>
      <c r="X112" s="78"/>
      <c r="Y112" s="78"/>
    </row>
    <row r="113" spans="3:25" s="107" customFormat="1" x14ac:dyDescent="0.2">
      <c r="C113" s="103"/>
      <c r="D113" s="103"/>
      <c r="E113" s="110"/>
      <c r="H113" s="172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134"/>
      <c r="T113" s="78"/>
      <c r="U113" s="78"/>
      <c r="V113" s="78"/>
      <c r="W113" s="78"/>
      <c r="X113" s="78"/>
      <c r="Y113" s="78"/>
    </row>
    <row r="114" spans="3:25" s="107" customFormat="1" x14ac:dyDescent="0.2">
      <c r="C114" s="103"/>
      <c r="D114" s="103"/>
      <c r="E114" s="110"/>
      <c r="H114" s="172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134"/>
      <c r="T114" s="78"/>
      <c r="U114" s="78"/>
      <c r="V114" s="78"/>
      <c r="W114" s="78"/>
      <c r="X114" s="78"/>
      <c r="Y114" s="78"/>
    </row>
    <row r="115" spans="3:25" s="107" customFormat="1" x14ac:dyDescent="0.2">
      <c r="C115" s="103"/>
      <c r="D115" s="103"/>
      <c r="E115" s="110"/>
      <c r="H115" s="172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134"/>
      <c r="T115" s="78"/>
      <c r="U115" s="78"/>
      <c r="V115" s="78"/>
      <c r="W115" s="78"/>
      <c r="X115" s="78"/>
      <c r="Y115" s="78"/>
    </row>
    <row r="116" spans="3:25" s="107" customFormat="1" x14ac:dyDescent="0.2">
      <c r="C116" s="103"/>
      <c r="D116" s="103"/>
      <c r="E116" s="110"/>
      <c r="H116" s="172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134"/>
      <c r="T116" s="78"/>
      <c r="U116" s="78"/>
      <c r="V116" s="78"/>
      <c r="W116" s="78"/>
      <c r="X116" s="78"/>
      <c r="Y116" s="78"/>
    </row>
    <row r="117" spans="3:25" s="107" customFormat="1" x14ac:dyDescent="0.2">
      <c r="C117" s="103"/>
      <c r="D117" s="103"/>
      <c r="E117" s="110"/>
      <c r="H117" s="172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134"/>
      <c r="T117" s="78"/>
      <c r="U117" s="78"/>
      <c r="V117" s="78"/>
      <c r="W117" s="78"/>
      <c r="X117" s="78"/>
      <c r="Y117" s="78"/>
    </row>
    <row r="118" spans="3:25" s="107" customFormat="1" x14ac:dyDescent="0.2">
      <c r="C118" s="103"/>
      <c r="D118" s="103"/>
      <c r="E118" s="110"/>
      <c r="H118" s="172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134"/>
      <c r="T118" s="78"/>
      <c r="U118" s="78"/>
      <c r="V118" s="78"/>
      <c r="W118" s="78"/>
      <c r="X118" s="78"/>
      <c r="Y118" s="78"/>
    </row>
    <row r="119" spans="3:25" s="107" customFormat="1" x14ac:dyDescent="0.2">
      <c r="C119" s="103"/>
      <c r="D119" s="103"/>
      <c r="E119" s="110"/>
      <c r="H119" s="172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134"/>
      <c r="T119" s="78"/>
      <c r="U119" s="78"/>
      <c r="V119" s="78"/>
      <c r="W119" s="78"/>
      <c r="X119" s="78"/>
      <c r="Y119" s="78"/>
    </row>
    <row r="120" spans="3:25" s="107" customFormat="1" x14ac:dyDescent="0.2">
      <c r="C120" s="103"/>
      <c r="D120" s="103"/>
      <c r="E120" s="110"/>
      <c r="H120" s="172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134"/>
      <c r="T120" s="78"/>
      <c r="U120" s="78"/>
      <c r="V120" s="78"/>
      <c r="W120" s="78"/>
      <c r="X120" s="78"/>
      <c r="Y120" s="78"/>
    </row>
    <row r="121" spans="3:25" s="107" customFormat="1" x14ac:dyDescent="0.2">
      <c r="C121" s="103"/>
      <c r="D121" s="103"/>
      <c r="E121" s="110"/>
      <c r="H121" s="172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134"/>
      <c r="T121" s="78"/>
      <c r="U121" s="78"/>
      <c r="V121" s="78"/>
      <c r="W121" s="78"/>
      <c r="X121" s="78"/>
      <c r="Y121" s="78"/>
    </row>
    <row r="122" spans="3:25" s="107" customFormat="1" x14ac:dyDescent="0.2">
      <c r="C122" s="103"/>
      <c r="D122" s="103"/>
      <c r="E122" s="110"/>
      <c r="H122" s="172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134"/>
      <c r="T122" s="78"/>
      <c r="U122" s="78"/>
      <c r="V122" s="78"/>
      <c r="W122" s="78"/>
      <c r="X122" s="78"/>
      <c r="Y122" s="78"/>
    </row>
    <row r="123" spans="3:25" s="107" customFormat="1" x14ac:dyDescent="0.2">
      <c r="C123" s="103"/>
      <c r="D123" s="103"/>
      <c r="E123" s="110"/>
      <c r="H123" s="172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134"/>
      <c r="T123" s="78"/>
      <c r="U123" s="78"/>
      <c r="V123" s="78"/>
      <c r="W123" s="78"/>
      <c r="X123" s="78"/>
      <c r="Y123" s="78"/>
    </row>
    <row r="124" spans="3:25" s="107" customFormat="1" x14ac:dyDescent="0.2">
      <c r="C124" s="103"/>
      <c r="D124" s="103"/>
      <c r="E124" s="110"/>
      <c r="H124" s="172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134"/>
      <c r="T124" s="78"/>
      <c r="U124" s="78"/>
      <c r="V124" s="78"/>
      <c r="W124" s="78"/>
      <c r="X124" s="78"/>
      <c r="Y124" s="78"/>
    </row>
    <row r="125" spans="3:25" s="107" customFormat="1" x14ac:dyDescent="0.2">
      <c r="C125" s="103"/>
      <c r="D125" s="103"/>
      <c r="E125" s="110"/>
      <c r="H125" s="172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134"/>
      <c r="T125" s="78"/>
      <c r="U125" s="78"/>
      <c r="V125" s="78"/>
      <c r="W125" s="78"/>
      <c r="X125" s="78"/>
      <c r="Y125" s="78"/>
    </row>
    <row r="126" spans="3:25" s="107" customFormat="1" x14ac:dyDescent="0.2">
      <c r="C126" s="103"/>
      <c r="D126" s="103"/>
      <c r="E126" s="110"/>
      <c r="H126" s="172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134"/>
      <c r="T126" s="78"/>
      <c r="U126" s="78"/>
      <c r="V126" s="78"/>
      <c r="W126" s="78"/>
      <c r="X126" s="78"/>
      <c r="Y126" s="78"/>
    </row>
    <row r="127" spans="3:25" s="107" customFormat="1" x14ac:dyDescent="0.2">
      <c r="C127" s="103"/>
      <c r="D127" s="103"/>
      <c r="E127" s="110"/>
      <c r="H127" s="172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134"/>
      <c r="T127" s="78"/>
      <c r="U127" s="78"/>
      <c r="V127" s="78"/>
      <c r="W127" s="78"/>
      <c r="X127" s="78"/>
      <c r="Y127" s="78"/>
    </row>
    <row r="128" spans="3:25" s="107" customFormat="1" x14ac:dyDescent="0.2">
      <c r="C128" s="103"/>
      <c r="D128" s="103"/>
      <c r="E128" s="110"/>
      <c r="H128" s="172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134"/>
      <c r="T128" s="78"/>
      <c r="U128" s="78"/>
      <c r="V128" s="78"/>
      <c r="W128" s="78"/>
      <c r="X128" s="78"/>
      <c r="Y128" s="78"/>
    </row>
    <row r="129" spans="3:25" s="107" customFormat="1" x14ac:dyDescent="0.2">
      <c r="C129" s="103"/>
      <c r="D129" s="103"/>
      <c r="E129" s="110"/>
      <c r="H129" s="172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134"/>
      <c r="T129" s="78"/>
      <c r="U129" s="78"/>
      <c r="V129" s="78"/>
      <c r="W129" s="78"/>
      <c r="X129" s="78"/>
      <c r="Y129" s="78"/>
    </row>
    <row r="130" spans="3:25" s="107" customFormat="1" x14ac:dyDescent="0.2">
      <c r="C130" s="103"/>
      <c r="D130" s="103"/>
      <c r="E130" s="110"/>
      <c r="H130" s="172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134"/>
      <c r="T130" s="78"/>
      <c r="U130" s="78"/>
      <c r="V130" s="78"/>
      <c r="W130" s="78"/>
      <c r="X130" s="78"/>
      <c r="Y130" s="78"/>
    </row>
    <row r="131" spans="3:25" s="107" customFormat="1" x14ac:dyDescent="0.2">
      <c r="C131" s="103"/>
      <c r="D131" s="103"/>
      <c r="E131" s="110"/>
      <c r="H131" s="172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134"/>
      <c r="T131" s="78"/>
      <c r="U131" s="78"/>
      <c r="V131" s="78"/>
      <c r="W131" s="78"/>
      <c r="X131" s="78"/>
      <c r="Y131" s="78"/>
    </row>
    <row r="132" spans="3:25" s="107" customFormat="1" x14ac:dyDescent="0.2">
      <c r="C132" s="103"/>
      <c r="D132" s="103"/>
      <c r="E132" s="110"/>
      <c r="H132" s="172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134"/>
      <c r="T132" s="78"/>
      <c r="U132" s="78"/>
      <c r="V132" s="78"/>
      <c r="W132" s="78"/>
      <c r="X132" s="78"/>
      <c r="Y132" s="78"/>
    </row>
    <row r="133" spans="3:25" s="107" customFormat="1" x14ac:dyDescent="0.2">
      <c r="C133" s="103"/>
      <c r="D133" s="103"/>
      <c r="E133" s="110"/>
      <c r="H133" s="172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134"/>
      <c r="T133" s="78"/>
      <c r="U133" s="78"/>
      <c r="V133" s="78"/>
      <c r="W133" s="78"/>
      <c r="X133" s="78"/>
      <c r="Y133" s="78"/>
    </row>
    <row r="134" spans="3:25" s="107" customFormat="1" x14ac:dyDescent="0.2">
      <c r="C134" s="103"/>
      <c r="D134" s="103"/>
      <c r="E134" s="110"/>
      <c r="H134" s="172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134"/>
      <c r="T134" s="78"/>
      <c r="U134" s="78"/>
      <c r="V134" s="78"/>
      <c r="W134" s="78"/>
      <c r="X134" s="78"/>
      <c r="Y134" s="78"/>
    </row>
    <row r="135" spans="3:25" s="107" customFormat="1" x14ac:dyDescent="0.2">
      <c r="C135" s="103"/>
      <c r="D135" s="103"/>
      <c r="E135" s="110"/>
      <c r="H135" s="172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134"/>
      <c r="T135" s="78"/>
      <c r="U135" s="78"/>
      <c r="V135" s="78"/>
      <c r="W135" s="78"/>
      <c r="X135" s="78"/>
      <c r="Y135" s="78"/>
    </row>
    <row r="136" spans="3:25" s="107" customFormat="1" x14ac:dyDescent="0.2">
      <c r="C136" s="103"/>
      <c r="D136" s="103"/>
      <c r="E136" s="110"/>
      <c r="H136" s="172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134"/>
      <c r="T136" s="78"/>
      <c r="U136" s="78"/>
      <c r="V136" s="78"/>
      <c r="W136" s="78"/>
      <c r="X136" s="78"/>
      <c r="Y136" s="78"/>
    </row>
    <row r="137" spans="3:25" s="107" customFormat="1" x14ac:dyDescent="0.2">
      <c r="C137" s="103"/>
      <c r="D137" s="103"/>
      <c r="E137" s="110"/>
      <c r="H137" s="172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134"/>
      <c r="T137" s="78"/>
      <c r="U137" s="78"/>
      <c r="V137" s="78"/>
      <c r="W137" s="78"/>
      <c r="X137" s="78"/>
      <c r="Y137" s="78"/>
    </row>
    <row r="138" spans="3:25" s="107" customFormat="1" x14ac:dyDescent="0.2">
      <c r="C138" s="103"/>
      <c r="D138" s="103"/>
      <c r="E138" s="110"/>
      <c r="H138" s="172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134"/>
      <c r="T138" s="78"/>
      <c r="U138" s="78"/>
      <c r="V138" s="78"/>
      <c r="W138" s="78"/>
      <c r="X138" s="78"/>
      <c r="Y138" s="78"/>
    </row>
    <row r="139" spans="3:25" s="107" customFormat="1" x14ac:dyDescent="0.2">
      <c r="C139" s="103"/>
      <c r="D139" s="103"/>
      <c r="E139" s="110"/>
      <c r="H139" s="172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134"/>
      <c r="T139" s="78"/>
      <c r="U139" s="78"/>
      <c r="V139" s="78"/>
      <c r="W139" s="78"/>
      <c r="X139" s="78"/>
      <c r="Y139" s="78"/>
    </row>
    <row r="140" spans="3:25" s="107" customFormat="1" x14ac:dyDescent="0.2">
      <c r="C140" s="103"/>
      <c r="D140" s="103"/>
      <c r="E140" s="110"/>
      <c r="H140" s="172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134"/>
      <c r="T140" s="78"/>
      <c r="U140" s="78"/>
      <c r="V140" s="78"/>
      <c r="W140" s="78"/>
      <c r="X140" s="78"/>
      <c r="Y140" s="78"/>
    </row>
    <row r="141" spans="3:25" s="107" customFormat="1" x14ac:dyDescent="0.2">
      <c r="C141" s="103"/>
      <c r="D141" s="103"/>
      <c r="E141" s="110"/>
      <c r="H141" s="172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134"/>
      <c r="T141" s="78"/>
      <c r="U141" s="78"/>
      <c r="V141" s="78"/>
      <c r="W141" s="78"/>
      <c r="X141" s="78"/>
      <c r="Y141" s="78"/>
    </row>
    <row r="142" spans="3:25" s="107" customFormat="1" x14ac:dyDescent="0.2">
      <c r="C142" s="103"/>
      <c r="D142" s="103"/>
      <c r="E142" s="110"/>
      <c r="H142" s="172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134"/>
      <c r="T142" s="78"/>
      <c r="U142" s="78"/>
      <c r="V142" s="78"/>
      <c r="W142" s="78"/>
      <c r="X142" s="78"/>
      <c r="Y142" s="78"/>
    </row>
    <row r="143" spans="3:25" s="107" customFormat="1" x14ac:dyDescent="0.2">
      <c r="C143" s="103"/>
      <c r="D143" s="103"/>
      <c r="E143" s="110"/>
      <c r="H143" s="172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134"/>
      <c r="T143" s="78"/>
      <c r="U143" s="78"/>
      <c r="V143" s="78"/>
      <c r="W143" s="78"/>
      <c r="X143" s="78"/>
      <c r="Y143" s="78"/>
    </row>
    <row r="144" spans="3:25" s="107" customFormat="1" x14ac:dyDescent="0.2">
      <c r="C144" s="103"/>
      <c r="D144" s="103"/>
      <c r="E144" s="110"/>
      <c r="H144" s="172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134"/>
      <c r="T144" s="78"/>
      <c r="U144" s="78"/>
      <c r="V144" s="78"/>
      <c r="W144" s="78"/>
      <c r="X144" s="78"/>
      <c r="Y144" s="78"/>
    </row>
    <row r="145" spans="3:24" s="107" customFormat="1" x14ac:dyDescent="0.2">
      <c r="C145" s="103"/>
      <c r="D145" s="103"/>
      <c r="E145" s="110"/>
      <c r="H145" s="172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134"/>
      <c r="T145" s="78"/>
      <c r="U145" s="78"/>
      <c r="V145" s="78"/>
      <c r="W145" s="78"/>
      <c r="X145" s="78"/>
    </row>
    <row r="146" spans="3:24" s="107" customFormat="1" x14ac:dyDescent="0.2">
      <c r="C146" s="103"/>
      <c r="D146" s="103"/>
      <c r="E146" s="110"/>
      <c r="H146" s="172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134"/>
      <c r="T146" s="78"/>
      <c r="U146" s="78"/>
      <c r="V146" s="78"/>
      <c r="W146" s="78"/>
      <c r="X146" s="78"/>
    </row>
    <row r="147" spans="3:24" s="107" customFormat="1" x14ac:dyDescent="0.2">
      <c r="C147" s="103"/>
      <c r="D147" s="103"/>
      <c r="E147" s="110"/>
      <c r="H147" s="172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134"/>
      <c r="T147" s="78"/>
      <c r="U147" s="78"/>
      <c r="V147" s="78"/>
      <c r="W147" s="78"/>
      <c r="X147" s="78"/>
    </row>
    <row r="148" spans="3:24" s="107" customFormat="1" x14ac:dyDescent="0.2">
      <c r="C148" s="103"/>
      <c r="D148" s="103"/>
      <c r="E148" s="110"/>
      <c r="H148" s="172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134"/>
      <c r="T148" s="78"/>
      <c r="U148" s="78"/>
      <c r="V148" s="78"/>
      <c r="W148" s="78"/>
      <c r="X148" s="78"/>
    </row>
    <row r="149" spans="3:24" s="107" customFormat="1" x14ac:dyDescent="0.2">
      <c r="C149" s="103"/>
      <c r="D149" s="103"/>
      <c r="E149" s="110"/>
      <c r="H149" s="172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134"/>
      <c r="T149" s="78"/>
      <c r="U149" s="78"/>
      <c r="V149" s="78"/>
      <c r="W149" s="78"/>
      <c r="X149" s="78"/>
    </row>
    <row r="150" spans="3:24" s="107" customFormat="1" x14ac:dyDescent="0.2">
      <c r="C150" s="103"/>
      <c r="D150" s="103"/>
      <c r="E150" s="110"/>
      <c r="H150" s="172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134"/>
      <c r="T150" s="78"/>
      <c r="U150" s="78"/>
      <c r="V150" s="78"/>
      <c r="W150" s="78"/>
      <c r="X150" s="78"/>
    </row>
    <row r="151" spans="3:24" s="107" customFormat="1" x14ac:dyDescent="0.2">
      <c r="C151" s="103"/>
      <c r="D151" s="103"/>
      <c r="E151" s="110"/>
      <c r="H151" s="172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134"/>
      <c r="T151" s="78"/>
      <c r="U151" s="78"/>
      <c r="V151" s="78"/>
      <c r="W151" s="78"/>
      <c r="X151" s="78"/>
    </row>
    <row r="152" spans="3:24" s="107" customFormat="1" x14ac:dyDescent="0.2">
      <c r="C152" s="103"/>
      <c r="D152" s="103"/>
      <c r="E152" s="110"/>
      <c r="H152" s="172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134"/>
      <c r="T152" s="78"/>
      <c r="U152" s="78"/>
      <c r="V152" s="78"/>
      <c r="W152" s="78"/>
      <c r="X152" s="78"/>
    </row>
    <row r="153" spans="3:24" s="107" customFormat="1" x14ac:dyDescent="0.2">
      <c r="C153" s="103"/>
      <c r="D153" s="103"/>
      <c r="E153" s="110"/>
      <c r="H153" s="172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134"/>
      <c r="T153" s="78"/>
      <c r="U153" s="78"/>
      <c r="V153" s="78"/>
      <c r="W153" s="78"/>
      <c r="X153" s="78"/>
    </row>
    <row r="154" spans="3:24" s="107" customFormat="1" x14ac:dyDescent="0.2">
      <c r="C154" s="103"/>
      <c r="D154" s="103"/>
      <c r="E154" s="110"/>
      <c r="H154" s="172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134"/>
      <c r="T154" s="78"/>
      <c r="U154" s="78"/>
      <c r="V154" s="78"/>
      <c r="W154" s="78"/>
      <c r="X154" s="78"/>
    </row>
    <row r="155" spans="3:24" s="107" customFormat="1" x14ac:dyDescent="0.2">
      <c r="C155" s="103"/>
      <c r="D155" s="103"/>
      <c r="E155" s="110"/>
      <c r="H155" s="172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134"/>
      <c r="T155" s="78"/>
      <c r="U155" s="78"/>
      <c r="V155" s="78"/>
      <c r="W155" s="78"/>
      <c r="X155" s="78"/>
    </row>
    <row r="156" spans="3:24" s="107" customFormat="1" x14ac:dyDescent="0.2">
      <c r="C156" s="103"/>
      <c r="D156" s="103"/>
      <c r="E156" s="110"/>
      <c r="H156" s="172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134"/>
      <c r="T156" s="78"/>
      <c r="U156" s="78"/>
      <c r="V156" s="78"/>
      <c r="W156" s="78"/>
      <c r="X156" s="78"/>
    </row>
    <row r="157" spans="3:24" s="107" customFormat="1" x14ac:dyDescent="0.2">
      <c r="C157" s="103"/>
      <c r="D157" s="103"/>
      <c r="E157" s="110"/>
      <c r="H157" s="172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134"/>
      <c r="T157" s="78"/>
      <c r="U157" s="78"/>
      <c r="V157" s="78"/>
      <c r="W157" s="78"/>
      <c r="X157" s="78"/>
    </row>
    <row r="158" spans="3:24" s="107" customFormat="1" x14ac:dyDescent="0.2">
      <c r="C158" s="103"/>
      <c r="D158" s="103"/>
      <c r="E158" s="110"/>
      <c r="H158" s="172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134"/>
      <c r="T158" s="78"/>
      <c r="U158" s="78"/>
      <c r="V158" s="78"/>
      <c r="W158" s="78"/>
      <c r="X158" s="78"/>
    </row>
    <row r="159" spans="3:24" s="107" customFormat="1" x14ac:dyDescent="0.2">
      <c r="C159" s="103"/>
      <c r="D159" s="103"/>
      <c r="E159" s="110"/>
      <c r="H159" s="172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134"/>
      <c r="T159" s="78"/>
      <c r="U159" s="78"/>
      <c r="V159" s="78"/>
      <c r="W159" s="78"/>
      <c r="X159" s="78"/>
    </row>
    <row r="160" spans="3:24" s="107" customFormat="1" x14ac:dyDescent="0.2">
      <c r="C160" s="103"/>
      <c r="D160" s="103"/>
      <c r="E160" s="110"/>
      <c r="H160" s="172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134"/>
      <c r="T160" s="78"/>
      <c r="U160" s="78"/>
      <c r="V160" s="78"/>
      <c r="W160" s="78"/>
      <c r="X160" s="78"/>
    </row>
    <row r="161" spans="3:24" s="107" customFormat="1" x14ac:dyDescent="0.2">
      <c r="C161" s="103"/>
      <c r="D161" s="103"/>
      <c r="E161" s="110"/>
      <c r="H161" s="172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134"/>
      <c r="T161" s="78"/>
      <c r="U161" s="78"/>
      <c r="V161" s="78"/>
      <c r="W161" s="78"/>
      <c r="X161" s="78"/>
    </row>
    <row r="162" spans="3:24" s="107" customFormat="1" x14ac:dyDescent="0.2">
      <c r="C162" s="103"/>
      <c r="D162" s="103"/>
      <c r="E162" s="110"/>
      <c r="H162" s="172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134"/>
      <c r="T162" s="78"/>
      <c r="U162" s="78"/>
      <c r="V162" s="78"/>
      <c r="W162" s="78"/>
      <c r="X162" s="78"/>
    </row>
    <row r="163" spans="3:24" s="107" customFormat="1" x14ac:dyDescent="0.2">
      <c r="C163" s="103"/>
      <c r="D163" s="103"/>
      <c r="E163" s="110"/>
      <c r="H163" s="172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134"/>
      <c r="T163" s="78"/>
      <c r="U163" s="78"/>
      <c r="V163" s="78"/>
      <c r="W163" s="78"/>
      <c r="X163" s="78"/>
    </row>
    <row r="164" spans="3:24" s="107" customFormat="1" x14ac:dyDescent="0.2">
      <c r="C164" s="103"/>
      <c r="D164" s="103"/>
      <c r="E164" s="110"/>
      <c r="H164" s="172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134"/>
      <c r="T164" s="78"/>
      <c r="U164" s="78"/>
      <c r="V164" s="78"/>
      <c r="W164" s="78"/>
      <c r="X164" s="78"/>
    </row>
    <row r="165" spans="3:24" s="107" customFormat="1" x14ac:dyDescent="0.2">
      <c r="C165" s="103"/>
      <c r="D165" s="103"/>
      <c r="E165" s="110"/>
      <c r="H165" s="172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134"/>
      <c r="T165" s="78"/>
      <c r="U165" s="78"/>
      <c r="V165" s="78"/>
      <c r="W165" s="78"/>
      <c r="X165" s="78"/>
    </row>
    <row r="166" spans="3:24" s="107" customFormat="1" x14ac:dyDescent="0.2">
      <c r="C166" s="103"/>
      <c r="D166" s="103"/>
      <c r="E166" s="110"/>
      <c r="H166" s="172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134"/>
      <c r="T166" s="78"/>
      <c r="U166" s="78"/>
      <c r="V166" s="78"/>
      <c r="W166" s="78"/>
      <c r="X166" s="78"/>
    </row>
    <row r="167" spans="3:24" s="107" customFormat="1" x14ac:dyDescent="0.2">
      <c r="C167" s="103"/>
      <c r="D167" s="103"/>
      <c r="E167" s="110"/>
      <c r="H167" s="172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134"/>
      <c r="T167" s="78"/>
      <c r="U167" s="78"/>
      <c r="V167" s="78"/>
      <c r="W167" s="78"/>
      <c r="X167" s="78"/>
    </row>
    <row r="168" spans="3:24" s="107" customFormat="1" x14ac:dyDescent="0.2">
      <c r="C168" s="103"/>
      <c r="D168" s="103"/>
      <c r="E168" s="110"/>
      <c r="H168" s="172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134"/>
      <c r="T168" s="78"/>
      <c r="U168" s="78"/>
      <c r="V168" s="78"/>
      <c r="W168" s="78"/>
      <c r="X168" s="78"/>
    </row>
    <row r="169" spans="3:24" s="107" customFormat="1" x14ac:dyDescent="0.2">
      <c r="C169" s="103"/>
      <c r="D169" s="103"/>
      <c r="E169" s="110"/>
      <c r="H169" s="172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134"/>
      <c r="T169" s="78"/>
      <c r="U169" s="78"/>
      <c r="V169" s="78"/>
      <c r="W169" s="78"/>
      <c r="X169" s="78"/>
    </row>
    <row r="170" spans="3:24" s="107" customFormat="1" x14ac:dyDescent="0.2">
      <c r="C170" s="103"/>
      <c r="D170" s="103"/>
      <c r="E170" s="110"/>
      <c r="H170" s="172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134"/>
      <c r="T170" s="78"/>
      <c r="U170" s="78"/>
      <c r="V170" s="78"/>
      <c r="W170" s="78"/>
      <c r="X170" s="78"/>
    </row>
    <row r="171" spans="3:24" s="107" customFormat="1" x14ac:dyDescent="0.2">
      <c r="C171" s="103"/>
      <c r="D171" s="103"/>
      <c r="E171" s="110"/>
      <c r="H171" s="172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134"/>
      <c r="T171" s="78"/>
      <c r="U171" s="78"/>
      <c r="V171" s="78"/>
      <c r="W171" s="78"/>
      <c r="X171" s="78"/>
    </row>
    <row r="172" spans="3:24" s="107" customFormat="1" x14ac:dyDescent="0.2">
      <c r="C172" s="103"/>
      <c r="D172" s="103"/>
      <c r="E172" s="110"/>
      <c r="H172" s="172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134"/>
      <c r="T172" s="78"/>
      <c r="U172" s="78"/>
      <c r="V172" s="78"/>
      <c r="W172" s="78"/>
      <c r="X172" s="78"/>
    </row>
    <row r="173" spans="3:24" s="107" customFormat="1" x14ac:dyDescent="0.2">
      <c r="C173" s="103"/>
      <c r="D173" s="103"/>
      <c r="E173" s="110"/>
      <c r="H173" s="172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134"/>
      <c r="T173" s="78"/>
      <c r="U173" s="78"/>
      <c r="V173" s="78"/>
      <c r="W173" s="78"/>
      <c r="X173" s="78"/>
    </row>
    <row r="174" spans="3:24" s="107" customFormat="1" x14ac:dyDescent="0.2">
      <c r="C174" s="103"/>
      <c r="D174" s="103"/>
      <c r="E174" s="110"/>
      <c r="H174" s="172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134"/>
      <c r="T174" s="78"/>
      <c r="U174" s="78"/>
      <c r="V174" s="78"/>
      <c r="W174" s="78"/>
      <c r="X174" s="78"/>
    </row>
    <row r="175" spans="3:24" s="107" customFormat="1" x14ac:dyDescent="0.2">
      <c r="C175" s="103"/>
      <c r="D175" s="103"/>
      <c r="E175" s="110"/>
      <c r="H175" s="172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134"/>
      <c r="T175" s="78"/>
      <c r="U175" s="78"/>
      <c r="V175" s="78"/>
      <c r="W175" s="78"/>
      <c r="X175" s="78"/>
    </row>
    <row r="176" spans="3:24" s="107" customFormat="1" x14ac:dyDescent="0.2">
      <c r="C176" s="103"/>
      <c r="D176" s="103"/>
      <c r="E176" s="110"/>
      <c r="H176" s="172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134"/>
      <c r="T176" s="78"/>
      <c r="U176" s="78"/>
      <c r="V176" s="78"/>
      <c r="W176" s="78"/>
      <c r="X176" s="78"/>
    </row>
    <row r="177" spans="3:24" s="107" customFormat="1" x14ac:dyDescent="0.2">
      <c r="C177" s="103"/>
      <c r="D177" s="103"/>
      <c r="E177" s="110"/>
      <c r="H177" s="172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134"/>
      <c r="T177" s="78"/>
      <c r="U177" s="78"/>
      <c r="V177" s="78"/>
      <c r="W177" s="78"/>
      <c r="X177" s="78"/>
    </row>
    <row r="178" spans="3:24" s="107" customFormat="1" x14ac:dyDescent="0.2">
      <c r="C178" s="103"/>
      <c r="D178" s="103"/>
      <c r="E178" s="110"/>
      <c r="H178" s="172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134"/>
      <c r="T178" s="78"/>
      <c r="U178" s="78"/>
      <c r="V178" s="78"/>
      <c r="W178" s="78"/>
      <c r="X178" s="78"/>
    </row>
    <row r="179" spans="3:24" s="107" customFormat="1" x14ac:dyDescent="0.2">
      <c r="C179" s="103"/>
      <c r="D179" s="103"/>
      <c r="E179" s="111"/>
      <c r="H179" s="172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134"/>
      <c r="T179" s="78"/>
      <c r="U179" s="78"/>
      <c r="V179" s="78"/>
      <c r="W179" s="78"/>
      <c r="X179" s="78"/>
    </row>
    <row r="180" spans="3:24" s="107" customFormat="1" x14ac:dyDescent="0.2">
      <c r="C180" s="103"/>
      <c r="D180" s="103"/>
      <c r="E180" s="111"/>
      <c r="H180" s="172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134"/>
      <c r="T180" s="78"/>
      <c r="U180" s="78"/>
      <c r="V180" s="78"/>
      <c r="W180" s="78"/>
      <c r="X180" s="78"/>
    </row>
    <row r="181" spans="3:24" s="107" customFormat="1" x14ac:dyDescent="0.2">
      <c r="C181" s="103"/>
      <c r="D181" s="103"/>
      <c r="E181" s="111"/>
      <c r="H181" s="172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134"/>
      <c r="T181" s="78"/>
      <c r="U181" s="78"/>
      <c r="V181" s="78"/>
      <c r="W181" s="78"/>
      <c r="X181" s="78"/>
    </row>
    <row r="182" spans="3:24" s="107" customFormat="1" x14ac:dyDescent="0.2">
      <c r="C182" s="103"/>
      <c r="D182" s="103"/>
      <c r="E182" s="111"/>
      <c r="H182" s="172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134"/>
      <c r="T182" s="78"/>
      <c r="U182" s="78"/>
      <c r="V182" s="78"/>
      <c r="W182" s="78"/>
      <c r="X182" s="78"/>
    </row>
    <row r="183" spans="3:24" s="107" customFormat="1" x14ac:dyDescent="0.2">
      <c r="C183" s="103"/>
      <c r="D183" s="103"/>
      <c r="E183" s="111"/>
      <c r="H183" s="172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134"/>
      <c r="T183" s="78"/>
      <c r="U183" s="78"/>
      <c r="V183" s="78"/>
      <c r="W183" s="78"/>
      <c r="X183" s="78"/>
    </row>
    <row r="184" spans="3:24" s="107" customFormat="1" x14ac:dyDescent="0.2">
      <c r="C184" s="103"/>
      <c r="D184" s="103"/>
      <c r="E184" s="111"/>
      <c r="H184" s="172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134"/>
      <c r="T184" s="78"/>
      <c r="U184" s="78"/>
      <c r="V184" s="78"/>
      <c r="W184" s="78"/>
      <c r="X184" s="78"/>
    </row>
    <row r="185" spans="3:24" s="107" customFormat="1" x14ac:dyDescent="0.2">
      <c r="C185" s="103"/>
      <c r="D185" s="103"/>
      <c r="E185" s="111"/>
      <c r="H185" s="172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134"/>
      <c r="T185" s="78"/>
      <c r="U185" s="78"/>
      <c r="V185" s="78"/>
      <c r="W185" s="78"/>
      <c r="X185" s="78"/>
    </row>
    <row r="186" spans="3:24" s="107" customFormat="1" x14ac:dyDescent="0.2">
      <c r="C186" s="103"/>
      <c r="D186" s="103"/>
      <c r="E186" s="111"/>
      <c r="H186" s="172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134"/>
      <c r="T186" s="78"/>
      <c r="U186" s="78"/>
      <c r="V186" s="78"/>
      <c r="W186" s="78"/>
      <c r="X186" s="78"/>
    </row>
    <row r="187" spans="3:24" s="107" customFormat="1" x14ac:dyDescent="0.2">
      <c r="C187" s="103"/>
      <c r="D187" s="103"/>
      <c r="E187" s="111"/>
      <c r="H187" s="172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134"/>
      <c r="T187" s="78"/>
      <c r="U187" s="78"/>
      <c r="V187" s="78"/>
      <c r="W187" s="78"/>
      <c r="X187" s="78"/>
    </row>
    <row r="188" spans="3:24" s="107" customFormat="1" x14ac:dyDescent="0.2">
      <c r="C188" s="103"/>
      <c r="D188" s="103"/>
      <c r="E188" s="111"/>
      <c r="H188" s="172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134"/>
      <c r="T188" s="78"/>
      <c r="U188" s="78"/>
      <c r="V188" s="78"/>
      <c r="W188" s="78"/>
      <c r="X188" s="78"/>
    </row>
    <row r="189" spans="3:24" s="107" customFormat="1" x14ac:dyDescent="0.2">
      <c r="C189" s="103"/>
      <c r="D189" s="103"/>
      <c r="E189" s="111"/>
      <c r="H189" s="172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134"/>
      <c r="T189" s="78"/>
      <c r="U189" s="78"/>
      <c r="V189" s="78"/>
      <c r="W189" s="78"/>
      <c r="X189" s="78"/>
    </row>
    <row r="190" spans="3:24" s="107" customFormat="1" x14ac:dyDescent="0.2">
      <c r="C190" s="103"/>
      <c r="D190" s="103"/>
      <c r="E190" s="111"/>
      <c r="H190" s="172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134"/>
      <c r="T190" s="78"/>
      <c r="U190" s="78"/>
      <c r="V190" s="78"/>
      <c r="W190" s="78"/>
      <c r="X190" s="78"/>
    </row>
    <row r="191" spans="3:24" s="107" customFormat="1" x14ac:dyDescent="0.2">
      <c r="C191" s="103"/>
      <c r="D191" s="103"/>
      <c r="E191" s="111"/>
      <c r="H191" s="172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134"/>
      <c r="T191" s="78"/>
      <c r="U191" s="78"/>
      <c r="V191" s="78"/>
      <c r="W191" s="78"/>
      <c r="X191" s="78"/>
    </row>
    <row r="192" spans="3:24" s="107" customFormat="1" x14ac:dyDescent="0.2">
      <c r="C192" s="103"/>
      <c r="D192" s="103"/>
      <c r="E192" s="111"/>
      <c r="H192" s="172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134"/>
      <c r="T192" s="78"/>
      <c r="U192" s="78"/>
      <c r="V192" s="78"/>
      <c r="W192" s="78"/>
      <c r="X192" s="78"/>
    </row>
    <row r="193" spans="3:24" s="107" customFormat="1" x14ac:dyDescent="0.2">
      <c r="C193" s="103"/>
      <c r="D193" s="103"/>
      <c r="E193" s="111"/>
      <c r="H193" s="172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134"/>
      <c r="T193" s="78"/>
      <c r="U193" s="78"/>
      <c r="V193" s="78"/>
      <c r="W193" s="78"/>
      <c r="X193" s="78"/>
    </row>
    <row r="194" spans="3:24" s="107" customFormat="1" x14ac:dyDescent="0.2">
      <c r="C194" s="103"/>
      <c r="D194" s="103"/>
      <c r="E194" s="111"/>
      <c r="H194" s="172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134"/>
      <c r="T194" s="78"/>
      <c r="U194" s="78"/>
      <c r="V194" s="78"/>
      <c r="W194" s="78"/>
      <c r="X194" s="78"/>
    </row>
    <row r="195" spans="3:24" s="107" customFormat="1" x14ac:dyDescent="0.2">
      <c r="C195" s="103"/>
      <c r="D195" s="103"/>
      <c r="E195" s="111"/>
      <c r="H195" s="172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134"/>
      <c r="T195" s="78"/>
      <c r="U195" s="78"/>
      <c r="V195" s="78"/>
      <c r="W195" s="78"/>
      <c r="X195" s="78"/>
    </row>
    <row r="196" spans="3:24" s="107" customFormat="1" x14ac:dyDescent="0.2">
      <c r="C196" s="103"/>
      <c r="D196" s="103"/>
      <c r="E196" s="111"/>
      <c r="H196" s="172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134"/>
      <c r="T196" s="78"/>
      <c r="U196" s="78"/>
      <c r="V196" s="78"/>
      <c r="W196" s="78"/>
      <c r="X196" s="78"/>
    </row>
    <row r="197" spans="3:24" s="107" customFormat="1" x14ac:dyDescent="0.2">
      <c r="C197" s="103"/>
      <c r="D197" s="103"/>
      <c r="E197" s="111"/>
      <c r="H197" s="172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134"/>
      <c r="T197" s="78"/>
      <c r="U197" s="78"/>
      <c r="V197" s="78"/>
      <c r="W197" s="78"/>
      <c r="X197" s="78"/>
    </row>
    <row r="198" spans="3:24" s="107" customFormat="1" x14ac:dyDescent="0.2">
      <c r="C198" s="103"/>
      <c r="D198" s="103"/>
      <c r="E198" s="111"/>
      <c r="H198" s="172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134"/>
      <c r="T198" s="78"/>
      <c r="U198" s="78"/>
      <c r="V198" s="78"/>
      <c r="W198" s="78"/>
      <c r="X198" s="78"/>
    </row>
    <row r="199" spans="3:24" s="107" customFormat="1" x14ac:dyDescent="0.2">
      <c r="C199" s="103"/>
      <c r="D199" s="103"/>
      <c r="E199" s="111"/>
      <c r="H199" s="172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134"/>
      <c r="T199" s="78"/>
      <c r="U199" s="78"/>
      <c r="V199" s="78"/>
      <c r="W199" s="78"/>
      <c r="X199" s="78"/>
    </row>
    <row r="200" spans="3:24" s="107" customFormat="1" x14ac:dyDescent="0.2">
      <c r="C200" s="103"/>
      <c r="D200" s="103"/>
      <c r="E200" s="111"/>
      <c r="H200" s="172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134"/>
      <c r="T200" s="78"/>
      <c r="U200" s="78"/>
      <c r="V200" s="78"/>
      <c r="W200" s="78"/>
      <c r="X200" s="78"/>
    </row>
    <row r="201" spans="3:24" s="107" customFormat="1" x14ac:dyDescent="0.2">
      <c r="C201" s="103"/>
      <c r="D201" s="103"/>
      <c r="E201" s="111"/>
      <c r="H201" s="172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134"/>
      <c r="T201" s="78"/>
      <c r="U201" s="78"/>
      <c r="V201" s="78"/>
      <c r="W201" s="78"/>
      <c r="X201" s="78"/>
    </row>
    <row r="202" spans="3:24" s="107" customFormat="1" x14ac:dyDescent="0.2">
      <c r="C202" s="103"/>
      <c r="D202" s="103"/>
      <c r="E202" s="111"/>
      <c r="H202" s="172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134"/>
      <c r="T202" s="78"/>
      <c r="U202" s="78"/>
      <c r="V202" s="78"/>
      <c r="W202" s="78"/>
      <c r="X202" s="78"/>
    </row>
    <row r="203" spans="3:24" s="107" customFormat="1" x14ac:dyDescent="0.2">
      <c r="C203" s="103"/>
      <c r="D203" s="103"/>
      <c r="E203" s="111"/>
      <c r="H203" s="172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134"/>
      <c r="T203" s="78"/>
      <c r="U203" s="78"/>
      <c r="V203" s="78"/>
      <c r="W203" s="78"/>
      <c r="X203" s="78"/>
    </row>
    <row r="204" spans="3:24" s="107" customFormat="1" x14ac:dyDescent="0.2">
      <c r="C204" s="103"/>
      <c r="D204" s="103"/>
      <c r="E204" s="111"/>
      <c r="H204" s="172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134"/>
      <c r="T204" s="78"/>
      <c r="U204" s="78"/>
      <c r="V204" s="78"/>
      <c r="W204" s="78"/>
      <c r="X204" s="78"/>
    </row>
    <row r="205" spans="3:24" s="107" customFormat="1" x14ac:dyDescent="0.2">
      <c r="C205" s="103"/>
      <c r="D205" s="103"/>
      <c r="E205" s="111"/>
      <c r="H205" s="172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134"/>
      <c r="T205" s="78"/>
      <c r="U205" s="78"/>
      <c r="V205" s="78"/>
      <c r="W205" s="78"/>
      <c r="X205" s="78"/>
    </row>
    <row r="206" spans="3:24" s="107" customFormat="1" x14ac:dyDescent="0.2">
      <c r="C206" s="103"/>
      <c r="D206" s="103"/>
      <c r="E206" s="111"/>
      <c r="H206" s="172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134"/>
      <c r="T206" s="78"/>
      <c r="U206" s="78"/>
      <c r="V206" s="78"/>
      <c r="W206" s="78"/>
      <c r="X206" s="78"/>
    </row>
    <row r="207" spans="3:24" s="107" customFormat="1" x14ac:dyDescent="0.2">
      <c r="C207" s="103"/>
      <c r="D207" s="103"/>
      <c r="E207" s="111"/>
      <c r="H207" s="172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134"/>
      <c r="T207" s="78"/>
      <c r="U207" s="78"/>
      <c r="V207" s="78"/>
      <c r="W207" s="78"/>
      <c r="X207" s="78"/>
    </row>
    <row r="208" spans="3:24" s="107" customFormat="1" x14ac:dyDescent="0.2">
      <c r="C208" s="103"/>
      <c r="D208" s="103"/>
      <c r="E208" s="111"/>
      <c r="H208" s="172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134"/>
      <c r="T208" s="78"/>
      <c r="U208" s="78"/>
      <c r="V208" s="78"/>
      <c r="W208" s="78"/>
      <c r="X208" s="78"/>
    </row>
    <row r="209" spans="3:24" s="107" customFormat="1" x14ac:dyDescent="0.2">
      <c r="C209" s="103"/>
      <c r="D209" s="103"/>
      <c r="E209" s="111"/>
      <c r="H209" s="172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134"/>
      <c r="T209" s="78"/>
      <c r="U209" s="78"/>
      <c r="V209" s="78"/>
      <c r="W209" s="78"/>
      <c r="X209" s="78"/>
    </row>
    <row r="210" spans="3:24" s="107" customFormat="1" x14ac:dyDescent="0.2">
      <c r="C210" s="103"/>
      <c r="D210" s="103"/>
      <c r="E210" s="111"/>
      <c r="H210" s="172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134"/>
      <c r="T210" s="78"/>
      <c r="U210" s="78"/>
      <c r="V210" s="78"/>
      <c r="W210" s="78"/>
      <c r="X210" s="78"/>
    </row>
    <row r="211" spans="3:24" s="107" customFormat="1" x14ac:dyDescent="0.2">
      <c r="C211" s="103"/>
      <c r="D211" s="103"/>
      <c r="E211" s="111"/>
      <c r="H211" s="172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134"/>
      <c r="T211" s="78"/>
      <c r="U211" s="78"/>
      <c r="V211" s="78"/>
      <c r="W211" s="78"/>
      <c r="X211" s="78"/>
    </row>
    <row r="212" spans="3:24" s="107" customFormat="1" x14ac:dyDescent="0.2">
      <c r="C212" s="103"/>
      <c r="D212" s="103"/>
      <c r="E212" s="111"/>
      <c r="H212" s="172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134"/>
      <c r="T212" s="78"/>
      <c r="U212" s="78"/>
      <c r="V212" s="78"/>
      <c r="W212" s="78"/>
      <c r="X212" s="78"/>
    </row>
    <row r="213" spans="3:24" s="107" customFormat="1" x14ac:dyDescent="0.2">
      <c r="C213" s="103"/>
      <c r="D213" s="103"/>
      <c r="E213" s="111"/>
      <c r="H213" s="172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134"/>
      <c r="T213" s="78"/>
      <c r="U213" s="78"/>
      <c r="V213" s="78"/>
      <c r="W213" s="78"/>
      <c r="X213" s="78"/>
    </row>
    <row r="214" spans="3:24" s="107" customFormat="1" x14ac:dyDescent="0.2">
      <c r="C214" s="103"/>
      <c r="D214" s="103"/>
      <c r="E214" s="111"/>
      <c r="H214" s="172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134"/>
      <c r="T214" s="78"/>
      <c r="U214" s="78"/>
      <c r="V214" s="78"/>
      <c r="W214" s="78"/>
      <c r="X214" s="78"/>
    </row>
    <row r="215" spans="3:24" s="107" customFormat="1" x14ac:dyDescent="0.2">
      <c r="C215" s="103"/>
      <c r="D215" s="103"/>
      <c r="E215" s="111"/>
      <c r="H215" s="172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134"/>
      <c r="T215" s="78"/>
      <c r="U215" s="78"/>
      <c r="V215" s="78"/>
      <c r="W215" s="78"/>
      <c r="X215" s="78"/>
    </row>
    <row r="216" spans="3:24" s="107" customFormat="1" x14ac:dyDescent="0.2">
      <c r="C216" s="103"/>
      <c r="D216" s="103"/>
      <c r="E216" s="111"/>
      <c r="H216" s="172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134"/>
      <c r="T216" s="78"/>
      <c r="U216" s="78"/>
      <c r="V216" s="78"/>
      <c r="W216" s="78"/>
      <c r="X216" s="78"/>
    </row>
    <row r="217" spans="3:24" s="107" customFormat="1" x14ac:dyDescent="0.2">
      <c r="C217" s="103"/>
      <c r="D217" s="103"/>
      <c r="E217" s="111"/>
      <c r="H217" s="172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134"/>
      <c r="T217" s="78"/>
      <c r="U217" s="78"/>
      <c r="V217" s="78"/>
      <c r="W217" s="78"/>
      <c r="X217" s="78"/>
    </row>
    <row r="218" spans="3:24" s="107" customFormat="1" x14ac:dyDescent="0.2">
      <c r="C218" s="103"/>
      <c r="D218" s="103"/>
      <c r="E218" s="111"/>
      <c r="H218" s="172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134"/>
      <c r="T218" s="78"/>
      <c r="U218" s="78"/>
      <c r="V218" s="78"/>
      <c r="W218" s="78"/>
      <c r="X218" s="78"/>
    </row>
    <row r="219" spans="3:24" s="107" customFormat="1" x14ac:dyDescent="0.2">
      <c r="C219" s="103"/>
      <c r="D219" s="103"/>
      <c r="E219" s="111"/>
      <c r="H219" s="172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134"/>
      <c r="T219" s="78"/>
      <c r="U219" s="78"/>
      <c r="V219" s="78"/>
      <c r="W219" s="78"/>
      <c r="X219" s="78"/>
    </row>
    <row r="220" spans="3:24" s="107" customFormat="1" x14ac:dyDescent="0.2">
      <c r="C220" s="103"/>
      <c r="D220" s="103"/>
      <c r="E220" s="111"/>
      <c r="H220" s="172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134"/>
      <c r="T220" s="78"/>
      <c r="U220" s="78"/>
      <c r="V220" s="78"/>
      <c r="W220" s="78"/>
      <c r="X220" s="78"/>
    </row>
    <row r="221" spans="3:24" s="107" customFormat="1" x14ac:dyDescent="0.2">
      <c r="C221" s="103"/>
      <c r="D221" s="103"/>
      <c r="E221" s="111"/>
      <c r="H221" s="172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134"/>
      <c r="T221" s="78"/>
      <c r="U221" s="78"/>
      <c r="V221" s="78"/>
      <c r="W221" s="78"/>
      <c r="X221" s="78"/>
    </row>
    <row r="222" spans="3:24" s="107" customFormat="1" x14ac:dyDescent="0.2">
      <c r="C222" s="103"/>
      <c r="D222" s="103"/>
      <c r="E222" s="111"/>
      <c r="H222" s="172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134"/>
      <c r="T222" s="78"/>
      <c r="U222" s="78"/>
      <c r="V222" s="78"/>
      <c r="W222" s="78"/>
      <c r="X222" s="78"/>
    </row>
    <row r="223" spans="3:24" s="107" customFormat="1" x14ac:dyDescent="0.2">
      <c r="C223" s="103"/>
      <c r="D223" s="103"/>
      <c r="E223" s="111"/>
      <c r="H223" s="172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134"/>
      <c r="T223" s="78"/>
      <c r="U223" s="78"/>
      <c r="V223" s="78"/>
      <c r="W223" s="78"/>
      <c r="X223" s="78"/>
    </row>
    <row r="224" spans="3:24" s="107" customFormat="1" x14ac:dyDescent="0.2">
      <c r="C224" s="103"/>
      <c r="D224" s="103"/>
      <c r="E224" s="111"/>
      <c r="H224" s="172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134"/>
      <c r="T224" s="78"/>
      <c r="U224" s="78"/>
      <c r="V224" s="78"/>
      <c r="W224" s="78"/>
      <c r="X224" s="78"/>
    </row>
    <row r="225" spans="3:24" s="107" customFormat="1" x14ac:dyDescent="0.2">
      <c r="C225" s="103"/>
      <c r="D225" s="103"/>
      <c r="E225" s="111"/>
      <c r="H225" s="172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134"/>
      <c r="T225" s="78"/>
      <c r="U225" s="78"/>
      <c r="V225" s="78"/>
      <c r="W225" s="78"/>
      <c r="X225" s="78"/>
    </row>
    <row r="226" spans="3:24" s="107" customFormat="1" x14ac:dyDescent="0.2">
      <c r="C226" s="103"/>
      <c r="D226" s="103"/>
      <c r="E226" s="111"/>
      <c r="H226" s="172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134"/>
      <c r="T226" s="78"/>
      <c r="U226" s="78"/>
      <c r="V226" s="78"/>
      <c r="W226" s="78"/>
      <c r="X226" s="78"/>
    </row>
    <row r="227" spans="3:24" s="107" customFormat="1" x14ac:dyDescent="0.2">
      <c r="C227" s="103"/>
      <c r="D227" s="103"/>
      <c r="E227" s="111"/>
      <c r="H227" s="172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134"/>
      <c r="T227" s="78"/>
      <c r="U227" s="78"/>
      <c r="V227" s="78"/>
      <c r="W227" s="78"/>
      <c r="X227" s="78"/>
    </row>
    <row r="228" spans="3:24" s="107" customFormat="1" x14ac:dyDescent="0.2">
      <c r="C228" s="103"/>
      <c r="D228" s="103"/>
      <c r="E228" s="111"/>
      <c r="H228" s="172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134"/>
      <c r="T228" s="78"/>
      <c r="U228" s="78"/>
      <c r="V228" s="78"/>
      <c r="W228" s="78"/>
      <c r="X228" s="78"/>
    </row>
    <row r="229" spans="3:24" s="107" customFormat="1" x14ac:dyDescent="0.2">
      <c r="C229" s="103"/>
      <c r="D229" s="103"/>
      <c r="E229" s="111"/>
      <c r="H229" s="172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134"/>
      <c r="T229" s="78"/>
      <c r="U229" s="78"/>
      <c r="V229" s="78"/>
      <c r="W229" s="78"/>
      <c r="X229" s="78"/>
    </row>
    <row r="230" spans="3:24" s="107" customFormat="1" x14ac:dyDescent="0.2">
      <c r="C230" s="103"/>
      <c r="D230" s="103"/>
      <c r="E230" s="111"/>
      <c r="H230" s="172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134"/>
      <c r="T230" s="78"/>
      <c r="U230" s="78"/>
      <c r="V230" s="78"/>
      <c r="W230" s="78"/>
      <c r="X230" s="78"/>
    </row>
    <row r="231" spans="3:24" s="107" customFormat="1" x14ac:dyDescent="0.2">
      <c r="C231" s="103"/>
      <c r="D231" s="103"/>
      <c r="E231" s="111"/>
      <c r="H231" s="172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134"/>
      <c r="T231" s="78"/>
      <c r="U231" s="78"/>
      <c r="V231" s="78"/>
      <c r="W231" s="78"/>
      <c r="X231" s="78"/>
    </row>
    <row r="232" spans="3:24" s="107" customFormat="1" x14ac:dyDescent="0.2">
      <c r="C232" s="103"/>
      <c r="D232" s="103"/>
      <c r="E232" s="111"/>
      <c r="H232" s="172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134"/>
      <c r="T232" s="78"/>
      <c r="U232" s="78"/>
      <c r="V232" s="78"/>
      <c r="W232" s="78"/>
      <c r="X232" s="78"/>
    </row>
    <row r="233" spans="3:24" s="107" customFormat="1" x14ac:dyDescent="0.2">
      <c r="C233" s="103"/>
      <c r="D233" s="103"/>
      <c r="E233" s="111"/>
      <c r="H233" s="172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134"/>
      <c r="T233" s="78"/>
      <c r="U233" s="78"/>
      <c r="V233" s="78"/>
      <c r="W233" s="78"/>
      <c r="X233" s="78"/>
    </row>
    <row r="234" spans="3:24" s="107" customFormat="1" x14ac:dyDescent="0.2">
      <c r="C234" s="103"/>
      <c r="D234" s="103"/>
      <c r="E234" s="111"/>
      <c r="H234" s="172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134"/>
      <c r="T234" s="78"/>
      <c r="U234" s="78"/>
      <c r="V234" s="78"/>
      <c r="W234" s="78"/>
      <c r="X234" s="78"/>
    </row>
    <row r="235" spans="3:24" s="107" customFormat="1" x14ac:dyDescent="0.2">
      <c r="C235" s="103"/>
      <c r="D235" s="103"/>
      <c r="H235" s="172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134"/>
      <c r="T235" s="78"/>
      <c r="U235" s="78"/>
      <c r="V235" s="78"/>
      <c r="W235" s="78"/>
      <c r="X235" s="78"/>
    </row>
    <row r="236" spans="3:24" s="107" customFormat="1" x14ac:dyDescent="0.2">
      <c r="C236" s="103"/>
      <c r="D236" s="103"/>
      <c r="H236" s="172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134"/>
      <c r="T236" s="78"/>
      <c r="U236" s="78"/>
      <c r="V236" s="78"/>
      <c r="W236" s="78"/>
      <c r="X236" s="78"/>
    </row>
    <row r="237" spans="3:24" s="107" customFormat="1" x14ac:dyDescent="0.2">
      <c r="C237" s="103"/>
      <c r="D237" s="103"/>
      <c r="H237" s="172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134"/>
      <c r="T237" s="78"/>
      <c r="U237" s="78"/>
      <c r="V237" s="78"/>
      <c r="W237" s="78"/>
      <c r="X237" s="78"/>
    </row>
    <row r="238" spans="3:24" s="107" customFormat="1" x14ac:dyDescent="0.2">
      <c r="C238" s="103"/>
      <c r="D238" s="103"/>
      <c r="H238" s="172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134"/>
      <c r="T238" s="78"/>
      <c r="U238" s="78"/>
      <c r="V238" s="78"/>
      <c r="W238" s="78"/>
      <c r="X238" s="78"/>
    </row>
    <row r="239" spans="3:24" s="107" customFormat="1" x14ac:dyDescent="0.2">
      <c r="C239" s="103"/>
      <c r="D239" s="103"/>
      <c r="H239" s="172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134"/>
      <c r="T239" s="78"/>
      <c r="U239" s="78"/>
      <c r="V239" s="78"/>
      <c r="W239" s="78"/>
      <c r="X239" s="78"/>
    </row>
    <row r="240" spans="3:24" s="107" customFormat="1" x14ac:dyDescent="0.2">
      <c r="C240" s="103"/>
      <c r="D240" s="103"/>
      <c r="H240" s="172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134"/>
      <c r="T240" s="78"/>
      <c r="U240" s="78"/>
      <c r="V240" s="78"/>
      <c r="W240" s="78"/>
      <c r="X240" s="78"/>
    </row>
    <row r="241" spans="3:24" s="107" customFormat="1" x14ac:dyDescent="0.2">
      <c r="C241" s="103"/>
      <c r="D241" s="103"/>
      <c r="H241" s="172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134"/>
      <c r="T241" s="78"/>
      <c r="U241" s="78"/>
      <c r="V241" s="78"/>
      <c r="W241" s="78"/>
      <c r="X241" s="78"/>
    </row>
    <row r="242" spans="3:24" s="107" customFormat="1" x14ac:dyDescent="0.2">
      <c r="C242" s="103"/>
      <c r="D242" s="103"/>
      <c r="H242" s="172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134"/>
      <c r="T242" s="78"/>
      <c r="U242" s="78"/>
      <c r="V242" s="78"/>
      <c r="W242" s="78"/>
      <c r="X242" s="78"/>
    </row>
    <row r="243" spans="3:24" s="107" customFormat="1" x14ac:dyDescent="0.2">
      <c r="C243" s="103"/>
      <c r="D243" s="103"/>
      <c r="H243" s="172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134"/>
      <c r="T243" s="78"/>
      <c r="U243" s="78"/>
      <c r="V243" s="78"/>
      <c r="W243" s="78"/>
      <c r="X243" s="78"/>
    </row>
    <row r="244" spans="3:24" s="107" customFormat="1" x14ac:dyDescent="0.2">
      <c r="C244" s="103"/>
      <c r="D244" s="103"/>
      <c r="H244" s="172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134"/>
      <c r="T244" s="78"/>
      <c r="U244" s="78"/>
      <c r="V244" s="78"/>
      <c r="W244" s="78"/>
      <c r="X244" s="78"/>
    </row>
    <row r="245" spans="3:24" s="107" customFormat="1" x14ac:dyDescent="0.2">
      <c r="C245" s="103"/>
      <c r="D245" s="103"/>
      <c r="H245" s="172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134"/>
      <c r="T245" s="78"/>
      <c r="U245" s="78"/>
      <c r="V245" s="78"/>
      <c r="W245" s="78"/>
      <c r="X245" s="78"/>
    </row>
    <row r="246" spans="3:24" s="107" customFormat="1" x14ac:dyDescent="0.2">
      <c r="C246" s="103"/>
      <c r="D246" s="103"/>
      <c r="H246" s="172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134"/>
      <c r="T246" s="78"/>
      <c r="U246" s="78"/>
      <c r="V246" s="78"/>
      <c r="W246" s="78"/>
      <c r="X246" s="78"/>
    </row>
    <row r="247" spans="3:24" s="107" customFormat="1" x14ac:dyDescent="0.2">
      <c r="C247" s="103"/>
      <c r="D247" s="103"/>
      <c r="H247" s="172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134"/>
      <c r="T247" s="78"/>
      <c r="U247" s="78"/>
      <c r="V247" s="78"/>
      <c r="W247" s="78"/>
      <c r="X247" s="78"/>
    </row>
    <row r="248" spans="3:24" s="107" customFormat="1" x14ac:dyDescent="0.2">
      <c r="C248" s="103"/>
      <c r="D248" s="103"/>
      <c r="H248" s="172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134"/>
      <c r="T248" s="78"/>
      <c r="U248" s="78"/>
      <c r="V248" s="78"/>
      <c r="W248" s="78"/>
      <c r="X248" s="78"/>
    </row>
    <row r="249" spans="3:24" s="107" customFormat="1" x14ac:dyDescent="0.2">
      <c r="C249" s="103"/>
      <c r="D249" s="103"/>
      <c r="H249" s="172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134"/>
      <c r="T249" s="78"/>
      <c r="U249" s="78"/>
      <c r="V249" s="78"/>
      <c r="W249" s="78"/>
      <c r="X249" s="78"/>
    </row>
    <row r="250" spans="3:24" s="107" customFormat="1" x14ac:dyDescent="0.2">
      <c r="C250" s="103"/>
      <c r="D250" s="103"/>
      <c r="H250" s="172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134"/>
      <c r="T250" s="78"/>
      <c r="U250" s="78"/>
      <c r="V250" s="78"/>
      <c r="W250" s="78"/>
      <c r="X250" s="78"/>
    </row>
    <row r="251" spans="3:24" s="107" customFormat="1" x14ac:dyDescent="0.2">
      <c r="C251" s="103"/>
      <c r="D251" s="103"/>
      <c r="H251" s="172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134"/>
      <c r="T251" s="78"/>
      <c r="U251" s="78"/>
      <c r="V251" s="78"/>
      <c r="W251" s="78"/>
      <c r="X251" s="78"/>
    </row>
    <row r="252" spans="3:24" s="107" customFormat="1" x14ac:dyDescent="0.2">
      <c r="C252" s="103"/>
      <c r="D252" s="103"/>
      <c r="H252" s="172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134"/>
      <c r="T252" s="78"/>
      <c r="U252" s="78"/>
      <c r="V252" s="78"/>
      <c r="W252" s="78"/>
      <c r="X252" s="78"/>
    </row>
    <row r="253" spans="3:24" s="107" customFormat="1" x14ac:dyDescent="0.2">
      <c r="C253" s="103"/>
      <c r="D253" s="103"/>
      <c r="H253" s="172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134"/>
      <c r="T253" s="78"/>
      <c r="U253" s="78"/>
      <c r="V253" s="78"/>
      <c r="W253" s="78"/>
      <c r="X253" s="78"/>
    </row>
    <row r="254" spans="3:24" s="107" customFormat="1" x14ac:dyDescent="0.2">
      <c r="C254" s="103"/>
      <c r="D254" s="103"/>
      <c r="H254" s="172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134"/>
      <c r="T254" s="78"/>
      <c r="U254" s="78"/>
      <c r="V254" s="78"/>
      <c r="W254" s="78"/>
      <c r="X254" s="78"/>
    </row>
    <row r="255" spans="3:24" s="107" customFormat="1" x14ac:dyDescent="0.2">
      <c r="C255" s="103"/>
      <c r="D255" s="103"/>
      <c r="H255" s="172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134"/>
      <c r="T255" s="78"/>
      <c r="U255" s="78"/>
      <c r="V255" s="78"/>
      <c r="W255" s="78"/>
      <c r="X255" s="78"/>
    </row>
    <row r="256" spans="3:24" s="107" customFormat="1" x14ac:dyDescent="0.2">
      <c r="C256" s="103"/>
      <c r="D256" s="103"/>
      <c r="H256" s="172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134"/>
      <c r="T256" s="78"/>
      <c r="U256" s="78"/>
      <c r="V256" s="78"/>
      <c r="W256" s="78"/>
      <c r="X256" s="78"/>
    </row>
    <row r="257" spans="3:24" s="107" customFormat="1" x14ac:dyDescent="0.2">
      <c r="C257" s="103"/>
      <c r="D257" s="103"/>
      <c r="H257" s="172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134"/>
      <c r="T257" s="78"/>
      <c r="U257" s="78"/>
      <c r="V257" s="78"/>
      <c r="W257" s="78"/>
      <c r="X257" s="78"/>
    </row>
    <row r="258" spans="3:24" s="107" customFormat="1" x14ac:dyDescent="0.2">
      <c r="C258" s="103"/>
      <c r="D258" s="103"/>
      <c r="H258" s="172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134"/>
      <c r="T258" s="78"/>
      <c r="U258" s="78"/>
      <c r="V258" s="78"/>
      <c r="W258" s="78"/>
      <c r="X258" s="78"/>
    </row>
    <row r="259" spans="3:24" s="107" customFormat="1" x14ac:dyDescent="0.2">
      <c r="C259" s="103"/>
      <c r="D259" s="103"/>
      <c r="H259" s="172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134"/>
      <c r="T259" s="78"/>
      <c r="U259" s="78"/>
      <c r="V259" s="78"/>
      <c r="W259" s="78"/>
      <c r="X259" s="78"/>
    </row>
    <row r="260" spans="3:24" s="107" customFormat="1" x14ac:dyDescent="0.2">
      <c r="C260" s="103"/>
      <c r="D260" s="103"/>
      <c r="H260" s="172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134"/>
      <c r="T260" s="78"/>
      <c r="U260" s="78"/>
      <c r="V260" s="78"/>
      <c r="W260" s="78"/>
      <c r="X260" s="78"/>
    </row>
    <row r="261" spans="3:24" s="107" customFormat="1" x14ac:dyDescent="0.2">
      <c r="C261" s="103"/>
      <c r="D261" s="103"/>
      <c r="H261" s="172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134"/>
      <c r="T261" s="78"/>
      <c r="U261" s="78"/>
      <c r="V261" s="78"/>
      <c r="W261" s="78"/>
      <c r="X261" s="78"/>
    </row>
    <row r="262" spans="3:24" s="107" customFormat="1" x14ac:dyDescent="0.2">
      <c r="C262" s="103"/>
      <c r="D262" s="103"/>
      <c r="H262" s="172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134"/>
      <c r="T262" s="78"/>
      <c r="U262" s="78"/>
      <c r="V262" s="78"/>
      <c r="W262" s="78"/>
      <c r="X262" s="78"/>
    </row>
    <row r="263" spans="3:24" s="107" customFormat="1" x14ac:dyDescent="0.2">
      <c r="C263" s="103"/>
      <c r="D263" s="103"/>
      <c r="H263" s="172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134"/>
      <c r="T263" s="78"/>
      <c r="U263" s="78"/>
      <c r="V263" s="78"/>
      <c r="W263" s="78"/>
      <c r="X263" s="78"/>
    </row>
    <row r="264" spans="3:24" s="107" customFormat="1" x14ac:dyDescent="0.2">
      <c r="C264" s="103"/>
      <c r="D264" s="103"/>
      <c r="H264" s="172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134"/>
      <c r="T264" s="78"/>
      <c r="U264" s="78"/>
      <c r="V264" s="78"/>
      <c r="W264" s="78"/>
      <c r="X264" s="78"/>
    </row>
    <row r="265" spans="3:24" s="107" customFormat="1" x14ac:dyDescent="0.2">
      <c r="C265" s="103"/>
      <c r="D265" s="103"/>
      <c r="H265" s="172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134"/>
      <c r="T265" s="78"/>
      <c r="U265" s="78"/>
      <c r="V265" s="78"/>
      <c r="W265" s="78"/>
      <c r="X265" s="78"/>
    </row>
    <row r="266" spans="3:24" s="107" customFormat="1" x14ac:dyDescent="0.2">
      <c r="C266" s="103"/>
      <c r="D266" s="103"/>
      <c r="H266" s="172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134"/>
      <c r="T266" s="78"/>
      <c r="U266" s="78"/>
      <c r="V266" s="78"/>
      <c r="W266" s="78"/>
      <c r="X266" s="78"/>
    </row>
    <row r="267" spans="3:24" s="107" customFormat="1" x14ac:dyDescent="0.2">
      <c r="C267" s="103"/>
      <c r="D267" s="103"/>
      <c r="H267" s="172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134"/>
      <c r="T267" s="78"/>
      <c r="U267" s="78"/>
      <c r="V267" s="78"/>
      <c r="W267" s="78"/>
      <c r="X267" s="78"/>
    </row>
    <row r="268" spans="3:24" s="107" customFormat="1" x14ac:dyDescent="0.2">
      <c r="C268" s="103"/>
      <c r="D268" s="103"/>
      <c r="H268" s="172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134"/>
      <c r="T268" s="78"/>
      <c r="U268" s="78"/>
      <c r="V268" s="78"/>
      <c r="W268" s="78"/>
      <c r="X268" s="78"/>
    </row>
    <row r="269" spans="3:24" s="107" customFormat="1" x14ac:dyDescent="0.2">
      <c r="C269" s="103"/>
      <c r="D269" s="103"/>
      <c r="H269" s="172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134"/>
      <c r="T269" s="78"/>
      <c r="U269" s="78"/>
      <c r="V269" s="78"/>
      <c r="W269" s="78"/>
      <c r="X269" s="78"/>
    </row>
    <row r="270" spans="3:24" s="107" customFormat="1" x14ac:dyDescent="0.2">
      <c r="C270" s="103"/>
      <c r="D270" s="103"/>
      <c r="H270" s="172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134"/>
      <c r="T270" s="78"/>
      <c r="U270" s="78"/>
      <c r="V270" s="78"/>
      <c r="W270" s="78"/>
      <c r="X270" s="78"/>
    </row>
    <row r="271" spans="3:24" s="107" customFormat="1" x14ac:dyDescent="0.2">
      <c r="C271" s="103"/>
      <c r="D271" s="103"/>
      <c r="H271" s="172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134"/>
      <c r="T271" s="78"/>
      <c r="U271" s="78"/>
      <c r="V271" s="78"/>
      <c r="W271" s="78"/>
      <c r="X271" s="78"/>
    </row>
    <row r="272" spans="3:24" s="107" customFormat="1" x14ac:dyDescent="0.2">
      <c r="C272" s="103"/>
      <c r="D272" s="103"/>
      <c r="H272" s="172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134"/>
      <c r="T272" s="78"/>
      <c r="U272" s="78"/>
      <c r="V272" s="78"/>
      <c r="W272" s="78"/>
      <c r="X272" s="78"/>
    </row>
    <row r="273" spans="3:24" s="107" customFormat="1" x14ac:dyDescent="0.2">
      <c r="C273" s="103"/>
      <c r="D273" s="103"/>
      <c r="H273" s="172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134"/>
      <c r="T273" s="78"/>
      <c r="U273" s="78"/>
      <c r="V273" s="78"/>
      <c r="W273" s="78"/>
      <c r="X273" s="78"/>
    </row>
    <row r="274" spans="3:24" s="107" customFormat="1" x14ac:dyDescent="0.2">
      <c r="C274" s="103"/>
      <c r="D274" s="103"/>
      <c r="H274" s="172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134"/>
      <c r="T274" s="78"/>
      <c r="U274" s="78"/>
      <c r="V274" s="78"/>
      <c r="W274" s="78"/>
      <c r="X274" s="78"/>
    </row>
    <row r="275" spans="3:24" s="107" customFormat="1" x14ac:dyDescent="0.2">
      <c r="C275" s="103"/>
      <c r="D275" s="103"/>
      <c r="H275" s="172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134"/>
      <c r="T275" s="78"/>
      <c r="U275" s="78"/>
      <c r="V275" s="78"/>
      <c r="W275" s="78"/>
      <c r="X275" s="78"/>
    </row>
    <row r="276" spans="3:24" s="107" customFormat="1" x14ac:dyDescent="0.2">
      <c r="C276" s="103"/>
      <c r="D276" s="103"/>
      <c r="H276" s="172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134"/>
      <c r="T276" s="78"/>
      <c r="U276" s="78"/>
      <c r="V276" s="78"/>
      <c r="W276" s="78"/>
      <c r="X276" s="78"/>
    </row>
    <row r="277" spans="3:24" s="107" customFormat="1" x14ac:dyDescent="0.2">
      <c r="C277" s="103"/>
      <c r="D277" s="103"/>
      <c r="H277" s="172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134"/>
      <c r="T277" s="78"/>
      <c r="U277" s="78"/>
      <c r="V277" s="78"/>
      <c r="W277" s="78"/>
      <c r="X277" s="78"/>
    </row>
    <row r="278" spans="3:24" s="107" customFormat="1" x14ac:dyDescent="0.2">
      <c r="C278" s="103"/>
      <c r="D278" s="103"/>
      <c r="H278" s="172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134"/>
      <c r="T278" s="78"/>
      <c r="U278" s="78"/>
      <c r="V278" s="78"/>
      <c r="W278" s="78"/>
      <c r="X278" s="78"/>
    </row>
    <row r="279" spans="3:24" s="107" customFormat="1" x14ac:dyDescent="0.2">
      <c r="C279" s="103"/>
      <c r="D279" s="103"/>
      <c r="H279" s="172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134"/>
      <c r="T279" s="78"/>
      <c r="U279" s="78"/>
      <c r="V279" s="78"/>
      <c r="W279" s="78"/>
      <c r="X279" s="78"/>
    </row>
    <row r="280" spans="3:24" s="107" customFormat="1" x14ac:dyDescent="0.2">
      <c r="C280" s="103"/>
      <c r="D280" s="103"/>
      <c r="H280" s="172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134"/>
      <c r="T280" s="78"/>
      <c r="U280" s="78"/>
      <c r="V280" s="78"/>
      <c r="W280" s="78"/>
      <c r="X280" s="78"/>
    </row>
    <row r="281" spans="3:24" s="107" customFormat="1" x14ac:dyDescent="0.2">
      <c r="C281" s="103"/>
      <c r="D281" s="103"/>
      <c r="H281" s="172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134"/>
      <c r="T281" s="78"/>
      <c r="U281" s="78"/>
      <c r="V281" s="78"/>
      <c r="W281" s="78"/>
      <c r="X281" s="78"/>
    </row>
    <row r="282" spans="3:24" s="107" customFormat="1" x14ac:dyDescent="0.2">
      <c r="C282" s="103"/>
      <c r="D282" s="103"/>
      <c r="H282" s="172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134"/>
      <c r="T282" s="78"/>
      <c r="U282" s="78"/>
      <c r="V282" s="78"/>
      <c r="W282" s="78"/>
      <c r="X282" s="78"/>
    </row>
    <row r="283" spans="3:24" s="107" customFormat="1" x14ac:dyDescent="0.2">
      <c r="C283" s="103"/>
      <c r="D283" s="103"/>
      <c r="H283" s="172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134"/>
      <c r="T283" s="78"/>
      <c r="U283" s="78"/>
      <c r="V283" s="78"/>
      <c r="W283" s="78"/>
      <c r="X283" s="78"/>
    </row>
    <row r="284" spans="3:24" s="107" customFormat="1" x14ac:dyDescent="0.2">
      <c r="C284" s="103"/>
      <c r="D284" s="103"/>
      <c r="H284" s="172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134"/>
      <c r="T284" s="78"/>
      <c r="U284" s="78"/>
      <c r="V284" s="78"/>
      <c r="W284" s="78"/>
      <c r="X284" s="78"/>
    </row>
    <row r="285" spans="3:24" s="107" customFormat="1" x14ac:dyDescent="0.2">
      <c r="C285" s="103"/>
      <c r="D285" s="103"/>
      <c r="H285" s="172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134"/>
      <c r="T285" s="78"/>
      <c r="U285" s="78"/>
      <c r="V285" s="78"/>
      <c r="W285" s="78"/>
      <c r="X285" s="78"/>
    </row>
    <row r="286" spans="3:24" s="107" customFormat="1" x14ac:dyDescent="0.2">
      <c r="C286" s="103"/>
      <c r="D286" s="103"/>
      <c r="H286" s="172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134"/>
      <c r="T286" s="78"/>
      <c r="U286" s="78"/>
      <c r="V286" s="78"/>
      <c r="W286" s="78"/>
      <c r="X286" s="78"/>
    </row>
    <row r="287" spans="3:24" s="107" customFormat="1" x14ac:dyDescent="0.2">
      <c r="C287" s="103"/>
      <c r="D287" s="103"/>
      <c r="H287" s="172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134"/>
      <c r="T287" s="78"/>
      <c r="U287" s="78"/>
      <c r="V287" s="78"/>
      <c r="W287" s="78"/>
      <c r="X287" s="78"/>
    </row>
    <row r="288" spans="3:24" s="107" customFormat="1" x14ac:dyDescent="0.2">
      <c r="C288" s="103"/>
      <c r="D288" s="103"/>
      <c r="H288" s="172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134"/>
      <c r="T288" s="78"/>
      <c r="U288" s="78"/>
      <c r="V288" s="78"/>
      <c r="W288" s="78"/>
      <c r="X288" s="78"/>
    </row>
    <row r="289" spans="3:24" s="107" customFormat="1" x14ac:dyDescent="0.2">
      <c r="C289" s="103"/>
      <c r="D289" s="103"/>
      <c r="H289" s="172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134"/>
      <c r="T289" s="78"/>
      <c r="U289" s="78"/>
      <c r="V289" s="78"/>
      <c r="W289" s="78"/>
      <c r="X289" s="78"/>
    </row>
    <row r="290" spans="3:24" s="107" customFormat="1" x14ac:dyDescent="0.2">
      <c r="C290" s="103"/>
      <c r="D290" s="103"/>
      <c r="H290" s="172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134"/>
      <c r="T290" s="78"/>
      <c r="U290" s="78"/>
      <c r="V290" s="78"/>
      <c r="W290" s="78"/>
      <c r="X290" s="78"/>
    </row>
    <row r="291" spans="3:24" s="107" customFormat="1" x14ac:dyDescent="0.2">
      <c r="C291" s="103"/>
      <c r="D291" s="103"/>
      <c r="H291" s="172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134"/>
      <c r="T291" s="78"/>
      <c r="U291" s="78"/>
      <c r="V291" s="78"/>
      <c r="W291" s="78"/>
      <c r="X291" s="78"/>
    </row>
    <row r="292" spans="3:24" s="107" customFormat="1" x14ac:dyDescent="0.2">
      <c r="C292" s="103"/>
      <c r="D292" s="103"/>
      <c r="H292" s="172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134"/>
      <c r="T292" s="78"/>
      <c r="U292" s="78"/>
      <c r="V292" s="78"/>
      <c r="W292" s="78"/>
      <c r="X292" s="78"/>
    </row>
    <row r="293" spans="3:24" s="107" customFormat="1" x14ac:dyDescent="0.2">
      <c r="C293" s="103"/>
      <c r="D293" s="103"/>
      <c r="H293" s="172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134"/>
      <c r="T293" s="78"/>
      <c r="U293" s="78"/>
      <c r="V293" s="78"/>
      <c r="W293" s="78"/>
      <c r="X293" s="78"/>
    </row>
    <row r="294" spans="3:24" s="107" customFormat="1" x14ac:dyDescent="0.2">
      <c r="C294" s="103"/>
      <c r="D294" s="103"/>
      <c r="H294" s="172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134"/>
      <c r="T294" s="78"/>
      <c r="U294" s="78"/>
      <c r="V294" s="78"/>
      <c r="W294" s="78"/>
      <c r="X294" s="78"/>
    </row>
    <row r="295" spans="3:24" s="107" customFormat="1" x14ac:dyDescent="0.2">
      <c r="C295" s="103"/>
      <c r="D295" s="103"/>
      <c r="H295" s="172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134"/>
      <c r="T295" s="78"/>
      <c r="U295" s="78"/>
      <c r="V295" s="78"/>
      <c r="W295" s="78"/>
      <c r="X295" s="78"/>
    </row>
    <row r="296" spans="3:24" s="107" customFormat="1" x14ac:dyDescent="0.2">
      <c r="C296" s="103"/>
      <c r="D296" s="103"/>
      <c r="H296" s="172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134"/>
      <c r="T296" s="78"/>
      <c r="U296" s="78"/>
      <c r="V296" s="78"/>
      <c r="W296" s="78"/>
      <c r="X296" s="78"/>
    </row>
    <row r="297" spans="3:24" s="107" customFormat="1" x14ac:dyDescent="0.2">
      <c r="C297" s="103"/>
      <c r="D297" s="103"/>
      <c r="H297" s="172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134"/>
      <c r="T297" s="78"/>
      <c r="U297" s="78"/>
      <c r="V297" s="78"/>
      <c r="W297" s="78"/>
      <c r="X297" s="78"/>
    </row>
    <row r="298" spans="3:24" s="107" customFormat="1" x14ac:dyDescent="0.2">
      <c r="C298" s="103"/>
      <c r="D298" s="103"/>
      <c r="H298" s="172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134"/>
      <c r="T298" s="78"/>
      <c r="U298" s="78"/>
      <c r="V298" s="78"/>
      <c r="W298" s="78"/>
      <c r="X298" s="78"/>
    </row>
    <row r="299" spans="3:24" s="107" customFormat="1" x14ac:dyDescent="0.2">
      <c r="C299" s="103"/>
      <c r="D299" s="103"/>
      <c r="H299" s="172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134"/>
      <c r="T299" s="78"/>
      <c r="U299" s="78"/>
      <c r="V299" s="78"/>
      <c r="W299" s="78"/>
      <c r="X299" s="78"/>
    </row>
    <row r="300" spans="3:24" s="107" customFormat="1" x14ac:dyDescent="0.2">
      <c r="C300" s="103"/>
      <c r="D300" s="103"/>
      <c r="H300" s="172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134"/>
      <c r="T300" s="78"/>
      <c r="U300" s="78"/>
      <c r="V300" s="78"/>
      <c r="W300" s="78"/>
      <c r="X300" s="78"/>
    </row>
    <row r="301" spans="3:24" s="107" customFormat="1" x14ac:dyDescent="0.2">
      <c r="C301" s="103"/>
      <c r="D301" s="103"/>
      <c r="H301" s="172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134"/>
      <c r="T301" s="78"/>
      <c r="U301" s="78"/>
      <c r="V301" s="78"/>
      <c r="W301" s="78"/>
      <c r="X301" s="78"/>
    </row>
    <row r="302" spans="3:24" s="107" customFormat="1" x14ac:dyDescent="0.2">
      <c r="C302" s="103"/>
      <c r="D302" s="103"/>
      <c r="H302" s="172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134"/>
      <c r="T302" s="78"/>
      <c r="U302" s="78"/>
      <c r="V302" s="78"/>
      <c r="W302" s="78"/>
      <c r="X302" s="78"/>
    </row>
    <row r="303" spans="3:24" s="107" customFormat="1" x14ac:dyDescent="0.2">
      <c r="C303" s="103"/>
      <c r="D303" s="103"/>
      <c r="H303" s="172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134"/>
      <c r="T303" s="78"/>
      <c r="U303" s="78"/>
      <c r="V303" s="78"/>
      <c r="W303" s="78"/>
      <c r="X303" s="78"/>
    </row>
    <row r="304" spans="3:24" s="107" customFormat="1" x14ac:dyDescent="0.2">
      <c r="C304" s="103"/>
      <c r="D304" s="103"/>
      <c r="H304" s="172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134"/>
      <c r="T304" s="78"/>
      <c r="U304" s="78"/>
      <c r="V304" s="78"/>
      <c r="W304" s="78"/>
      <c r="X304" s="78"/>
    </row>
    <row r="305" spans="3:24" s="107" customFormat="1" x14ac:dyDescent="0.2">
      <c r="C305" s="103"/>
      <c r="D305" s="103"/>
      <c r="H305" s="172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134"/>
      <c r="T305" s="78"/>
      <c r="U305" s="78"/>
      <c r="V305" s="78"/>
      <c r="W305" s="78"/>
      <c r="X305" s="78"/>
    </row>
    <row r="306" spans="3:24" s="107" customFormat="1" x14ac:dyDescent="0.2">
      <c r="C306" s="103"/>
      <c r="D306" s="103"/>
      <c r="H306" s="172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134"/>
      <c r="T306" s="78"/>
      <c r="U306" s="78"/>
      <c r="V306" s="78"/>
      <c r="W306" s="78"/>
      <c r="X306" s="78"/>
    </row>
    <row r="307" spans="3:24" s="107" customFormat="1" x14ac:dyDescent="0.2">
      <c r="C307" s="103"/>
      <c r="D307" s="103"/>
      <c r="H307" s="172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134"/>
      <c r="T307" s="78"/>
      <c r="U307" s="78"/>
      <c r="V307" s="78"/>
      <c r="W307" s="78"/>
      <c r="X307" s="78"/>
    </row>
    <row r="308" spans="3:24" s="107" customFormat="1" x14ac:dyDescent="0.2">
      <c r="C308" s="103"/>
      <c r="D308" s="103"/>
      <c r="H308" s="172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134"/>
      <c r="T308" s="78"/>
      <c r="U308" s="78"/>
      <c r="V308" s="78"/>
      <c r="W308" s="78"/>
      <c r="X308" s="78"/>
    </row>
    <row r="309" spans="3:24" s="107" customFormat="1" x14ac:dyDescent="0.2">
      <c r="C309" s="103"/>
      <c r="D309" s="103"/>
      <c r="H309" s="172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134"/>
      <c r="T309" s="78"/>
      <c r="U309" s="78"/>
      <c r="V309" s="78"/>
      <c r="W309" s="78"/>
      <c r="X309" s="78"/>
    </row>
    <row r="310" spans="3:24" s="107" customFormat="1" x14ac:dyDescent="0.2">
      <c r="C310" s="103"/>
      <c r="D310" s="103"/>
      <c r="H310" s="172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134"/>
      <c r="T310" s="78"/>
      <c r="U310" s="78"/>
      <c r="V310" s="78"/>
      <c r="W310" s="78"/>
      <c r="X310" s="78"/>
    </row>
    <row r="311" spans="3:24" s="107" customFormat="1" x14ac:dyDescent="0.2">
      <c r="C311" s="103"/>
      <c r="D311" s="103"/>
      <c r="H311" s="172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134"/>
      <c r="T311" s="78"/>
      <c r="U311" s="78"/>
      <c r="V311" s="78"/>
      <c r="W311" s="78"/>
      <c r="X311" s="78"/>
    </row>
    <row r="312" spans="3:24" s="107" customFormat="1" x14ac:dyDescent="0.2">
      <c r="C312" s="103"/>
      <c r="D312" s="103"/>
      <c r="H312" s="172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134"/>
      <c r="T312" s="78"/>
      <c r="U312" s="78"/>
      <c r="V312" s="78"/>
      <c r="W312" s="78"/>
      <c r="X312" s="78"/>
    </row>
    <row r="313" spans="3:24" s="107" customFormat="1" x14ac:dyDescent="0.2">
      <c r="C313" s="103"/>
      <c r="D313" s="103"/>
      <c r="H313" s="172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134"/>
      <c r="T313" s="78"/>
      <c r="U313" s="78"/>
      <c r="V313" s="78"/>
      <c r="W313" s="78"/>
      <c r="X313" s="78"/>
    </row>
    <row r="314" spans="3:24" s="107" customFormat="1" x14ac:dyDescent="0.2">
      <c r="C314" s="103"/>
      <c r="D314" s="103"/>
      <c r="H314" s="172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134"/>
      <c r="T314" s="78"/>
      <c r="U314" s="78"/>
      <c r="V314" s="78"/>
      <c r="W314" s="78"/>
      <c r="X314" s="78"/>
    </row>
    <row r="315" spans="3:24" s="107" customFormat="1" x14ac:dyDescent="0.2">
      <c r="C315" s="103"/>
      <c r="D315" s="103"/>
      <c r="H315" s="172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134"/>
      <c r="T315" s="78"/>
      <c r="U315" s="78"/>
      <c r="V315" s="78"/>
      <c r="W315" s="78"/>
      <c r="X315" s="78"/>
    </row>
    <row r="316" spans="3:24" s="107" customFormat="1" x14ac:dyDescent="0.2">
      <c r="C316" s="103"/>
      <c r="D316" s="103"/>
      <c r="H316" s="172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134"/>
      <c r="T316" s="78"/>
      <c r="U316" s="78"/>
      <c r="V316" s="78"/>
      <c r="W316" s="78"/>
      <c r="X316" s="78"/>
    </row>
    <row r="317" spans="3:24" s="107" customFormat="1" x14ac:dyDescent="0.2">
      <c r="C317" s="103"/>
      <c r="D317" s="103"/>
      <c r="H317" s="172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134"/>
      <c r="T317" s="78"/>
      <c r="U317" s="78"/>
      <c r="V317" s="78"/>
      <c r="W317" s="78"/>
      <c r="X317" s="78"/>
    </row>
    <row r="318" spans="3:24" s="107" customFormat="1" x14ac:dyDescent="0.2">
      <c r="C318" s="103"/>
      <c r="D318" s="103"/>
      <c r="H318" s="172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134"/>
      <c r="T318" s="78"/>
      <c r="U318" s="78"/>
      <c r="V318" s="78"/>
      <c r="W318" s="78"/>
      <c r="X318" s="78"/>
    </row>
    <row r="319" spans="3:24" s="107" customFormat="1" x14ac:dyDescent="0.2">
      <c r="C319" s="103"/>
      <c r="D319" s="103"/>
      <c r="H319" s="172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134"/>
      <c r="T319" s="78"/>
      <c r="U319" s="78"/>
      <c r="V319" s="78"/>
      <c r="W319" s="78"/>
      <c r="X319" s="78"/>
    </row>
    <row r="320" spans="3:24" s="107" customFormat="1" x14ac:dyDescent="0.2">
      <c r="C320" s="103"/>
      <c r="D320" s="103"/>
      <c r="H320" s="172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134"/>
      <c r="T320" s="78"/>
      <c r="U320" s="78"/>
      <c r="V320" s="78"/>
      <c r="W320" s="78"/>
      <c r="X320" s="78"/>
    </row>
    <row r="321" spans="3:24" s="107" customFormat="1" x14ac:dyDescent="0.2">
      <c r="C321" s="103"/>
      <c r="D321" s="103"/>
      <c r="H321" s="172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134"/>
      <c r="T321" s="78"/>
      <c r="U321" s="78"/>
      <c r="V321" s="78"/>
      <c r="W321" s="78"/>
      <c r="X321" s="78"/>
    </row>
    <row r="322" spans="3:24" s="107" customFormat="1" x14ac:dyDescent="0.2">
      <c r="C322" s="103"/>
      <c r="D322" s="103"/>
      <c r="H322" s="172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134"/>
      <c r="T322" s="78"/>
      <c r="U322" s="78"/>
      <c r="V322" s="78"/>
      <c r="W322" s="78"/>
      <c r="X322" s="78"/>
    </row>
    <row r="323" spans="3:24" s="107" customFormat="1" x14ac:dyDescent="0.2">
      <c r="C323" s="103"/>
      <c r="D323" s="103"/>
      <c r="H323" s="172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134"/>
      <c r="T323" s="78"/>
      <c r="U323" s="78"/>
      <c r="V323" s="78"/>
      <c r="W323" s="78"/>
      <c r="X323" s="78"/>
    </row>
    <row r="324" spans="3:24" s="107" customFormat="1" x14ac:dyDescent="0.2">
      <c r="C324" s="103"/>
      <c r="D324" s="103"/>
      <c r="H324" s="172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134"/>
      <c r="T324" s="78"/>
      <c r="U324" s="78"/>
      <c r="V324" s="78"/>
      <c r="W324" s="78"/>
      <c r="X324" s="78"/>
    </row>
    <row r="325" spans="3:24" s="107" customFormat="1" x14ac:dyDescent="0.2">
      <c r="C325" s="103"/>
      <c r="D325" s="103"/>
      <c r="H325" s="172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134"/>
      <c r="T325" s="78"/>
      <c r="U325" s="78"/>
      <c r="V325" s="78"/>
      <c r="W325" s="78"/>
      <c r="X325" s="78"/>
    </row>
    <row r="326" spans="3:24" s="107" customFormat="1" x14ac:dyDescent="0.2">
      <c r="C326" s="103"/>
      <c r="D326" s="103"/>
      <c r="H326" s="172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134"/>
      <c r="T326" s="78"/>
      <c r="U326" s="78"/>
      <c r="V326" s="78"/>
      <c r="W326" s="78"/>
      <c r="X326" s="78"/>
    </row>
    <row r="327" spans="3:24" s="107" customFormat="1" x14ac:dyDescent="0.2">
      <c r="C327" s="103"/>
      <c r="D327" s="103"/>
      <c r="H327" s="172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134"/>
      <c r="T327" s="78"/>
      <c r="U327" s="78"/>
      <c r="V327" s="78"/>
      <c r="W327" s="78"/>
      <c r="X327" s="78"/>
    </row>
    <row r="328" spans="3:24" s="107" customFormat="1" x14ac:dyDescent="0.2">
      <c r="C328" s="103"/>
      <c r="D328" s="103"/>
      <c r="H328" s="172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134"/>
      <c r="T328" s="78"/>
      <c r="U328" s="78"/>
      <c r="V328" s="78"/>
      <c r="W328" s="78"/>
      <c r="X328" s="78"/>
    </row>
    <row r="329" spans="3:24" s="107" customFormat="1" x14ac:dyDescent="0.2">
      <c r="C329" s="103"/>
      <c r="D329" s="103"/>
      <c r="H329" s="172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134"/>
      <c r="T329" s="78"/>
      <c r="U329" s="78"/>
      <c r="V329" s="78"/>
      <c r="W329" s="78"/>
      <c r="X329" s="78"/>
    </row>
    <row r="330" spans="3:24" s="107" customFormat="1" x14ac:dyDescent="0.2">
      <c r="C330" s="103"/>
      <c r="D330" s="103"/>
      <c r="H330" s="172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134"/>
      <c r="T330" s="78"/>
      <c r="U330" s="78"/>
      <c r="V330" s="78"/>
      <c r="W330" s="78"/>
      <c r="X330" s="78"/>
    </row>
    <row r="331" spans="3:24" s="107" customFormat="1" x14ac:dyDescent="0.2">
      <c r="C331" s="103"/>
      <c r="D331" s="103"/>
      <c r="H331" s="172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134"/>
      <c r="T331" s="78"/>
      <c r="U331" s="78"/>
      <c r="V331" s="78"/>
      <c r="W331" s="78"/>
      <c r="X331" s="78"/>
    </row>
    <row r="332" spans="3:24" s="107" customFormat="1" x14ac:dyDescent="0.2">
      <c r="C332" s="103"/>
      <c r="D332" s="103"/>
      <c r="H332" s="172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134"/>
      <c r="T332" s="78"/>
      <c r="U332" s="78"/>
      <c r="V332" s="78"/>
      <c r="W332" s="78"/>
      <c r="X332" s="78"/>
    </row>
    <row r="333" spans="3:24" s="107" customFormat="1" x14ac:dyDescent="0.2">
      <c r="C333" s="103"/>
      <c r="D333" s="103"/>
      <c r="H333" s="172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134"/>
      <c r="T333" s="78"/>
      <c r="U333" s="78"/>
      <c r="V333" s="78"/>
      <c r="W333" s="78"/>
      <c r="X333" s="78"/>
    </row>
    <row r="334" spans="3:24" s="107" customFormat="1" x14ac:dyDescent="0.2">
      <c r="C334" s="103"/>
      <c r="D334" s="103"/>
      <c r="H334" s="172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134"/>
      <c r="T334" s="78"/>
      <c r="U334" s="78"/>
      <c r="V334" s="78"/>
      <c r="W334" s="78"/>
      <c r="X334" s="78"/>
    </row>
    <row r="335" spans="3:24" s="107" customFormat="1" x14ac:dyDescent="0.2">
      <c r="C335" s="103"/>
      <c r="D335" s="103"/>
      <c r="H335" s="172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134"/>
      <c r="T335" s="78"/>
      <c r="U335" s="78"/>
      <c r="V335" s="78"/>
      <c r="W335" s="78"/>
      <c r="X335" s="78"/>
    </row>
    <row r="336" spans="3:24" s="107" customFormat="1" x14ac:dyDescent="0.2">
      <c r="C336" s="103"/>
      <c r="D336" s="103"/>
      <c r="H336" s="172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134"/>
      <c r="T336" s="78"/>
      <c r="U336" s="78"/>
      <c r="V336" s="78"/>
      <c r="W336" s="78"/>
      <c r="X336" s="78"/>
    </row>
    <row r="337" spans="3:24" s="107" customFormat="1" x14ac:dyDescent="0.2">
      <c r="C337" s="103"/>
      <c r="D337" s="103"/>
      <c r="H337" s="172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134"/>
      <c r="T337" s="78"/>
      <c r="U337" s="78"/>
      <c r="V337" s="78"/>
      <c r="W337" s="78"/>
      <c r="X337" s="78"/>
    </row>
    <row r="338" spans="3:24" s="107" customFormat="1" x14ac:dyDescent="0.2">
      <c r="C338" s="103"/>
      <c r="D338" s="103"/>
      <c r="H338" s="172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134"/>
      <c r="T338" s="78"/>
      <c r="U338" s="78"/>
      <c r="V338" s="78"/>
      <c r="W338" s="78"/>
      <c r="X338" s="78"/>
    </row>
    <row r="339" spans="3:24" s="107" customFormat="1" x14ac:dyDescent="0.2">
      <c r="C339" s="103"/>
      <c r="D339" s="103"/>
      <c r="H339" s="172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134"/>
      <c r="T339" s="78"/>
      <c r="U339" s="78"/>
      <c r="V339" s="78"/>
      <c r="W339" s="78"/>
      <c r="X339" s="78"/>
    </row>
    <row r="340" spans="3:24" s="107" customFormat="1" x14ac:dyDescent="0.2">
      <c r="C340" s="103"/>
      <c r="D340" s="103"/>
      <c r="H340" s="172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134"/>
      <c r="T340" s="78"/>
      <c r="U340" s="78"/>
      <c r="V340" s="78"/>
      <c r="W340" s="78"/>
      <c r="X340" s="78"/>
    </row>
    <row r="341" spans="3:24" s="107" customFormat="1" x14ac:dyDescent="0.2">
      <c r="C341" s="103"/>
      <c r="D341" s="103"/>
      <c r="H341" s="172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134"/>
      <c r="T341" s="78"/>
      <c r="U341" s="78"/>
      <c r="V341" s="78"/>
      <c r="W341" s="78"/>
      <c r="X341" s="78"/>
    </row>
    <row r="342" spans="3:24" s="107" customFormat="1" x14ac:dyDescent="0.2">
      <c r="C342" s="103"/>
      <c r="D342" s="103"/>
      <c r="H342" s="172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134"/>
      <c r="T342" s="78"/>
      <c r="U342" s="78"/>
      <c r="V342" s="78"/>
      <c r="W342" s="78"/>
      <c r="X342" s="78"/>
    </row>
    <row r="343" spans="3:24" s="107" customFormat="1" x14ac:dyDescent="0.2">
      <c r="C343" s="103"/>
      <c r="D343" s="103"/>
      <c r="H343" s="172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134"/>
      <c r="T343" s="78"/>
      <c r="U343" s="78"/>
      <c r="V343" s="78"/>
      <c r="W343" s="78"/>
      <c r="X343" s="78"/>
    </row>
    <row r="344" spans="3:24" s="107" customFormat="1" x14ac:dyDescent="0.2">
      <c r="C344" s="103"/>
      <c r="D344" s="103"/>
      <c r="H344" s="172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134"/>
      <c r="T344" s="78"/>
      <c r="U344" s="78"/>
      <c r="V344" s="78"/>
      <c r="W344" s="78"/>
      <c r="X344" s="78"/>
    </row>
    <row r="345" spans="3:24" s="107" customFormat="1" x14ac:dyDescent="0.2">
      <c r="C345" s="103"/>
      <c r="D345" s="103"/>
      <c r="H345" s="172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134"/>
      <c r="T345" s="78"/>
      <c r="U345" s="78"/>
      <c r="V345" s="78"/>
      <c r="W345" s="78"/>
      <c r="X345" s="78"/>
    </row>
    <row r="346" spans="3:24" s="107" customFormat="1" x14ac:dyDescent="0.2">
      <c r="C346" s="103"/>
      <c r="D346" s="103"/>
      <c r="H346" s="172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134"/>
      <c r="T346" s="78"/>
      <c r="U346" s="78"/>
      <c r="V346" s="78"/>
      <c r="W346" s="78"/>
      <c r="X346" s="78"/>
    </row>
    <row r="347" spans="3:24" s="107" customFormat="1" x14ac:dyDescent="0.2">
      <c r="C347" s="103"/>
      <c r="D347" s="103"/>
      <c r="H347" s="172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134"/>
      <c r="T347" s="78"/>
      <c r="U347" s="78"/>
      <c r="V347" s="78"/>
      <c r="W347" s="78"/>
      <c r="X347" s="78"/>
    </row>
    <row r="348" spans="3:24" s="107" customFormat="1" x14ac:dyDescent="0.2">
      <c r="C348" s="103"/>
      <c r="D348" s="103"/>
      <c r="H348" s="172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134"/>
      <c r="T348" s="78"/>
      <c r="U348" s="78"/>
      <c r="V348" s="78"/>
      <c r="W348" s="78"/>
      <c r="X348" s="78"/>
    </row>
    <row r="349" spans="3:24" s="107" customFormat="1" x14ac:dyDescent="0.2">
      <c r="C349" s="103"/>
      <c r="D349" s="103"/>
      <c r="H349" s="172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134"/>
      <c r="T349" s="78"/>
      <c r="U349" s="78"/>
      <c r="V349" s="78"/>
      <c r="W349" s="78"/>
      <c r="X349" s="78"/>
    </row>
    <row r="350" spans="3:24" s="107" customFormat="1" x14ac:dyDescent="0.2">
      <c r="C350" s="103"/>
      <c r="D350" s="103"/>
      <c r="H350" s="172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134"/>
      <c r="T350" s="78"/>
      <c r="U350" s="78"/>
      <c r="V350" s="78"/>
      <c r="W350" s="78"/>
      <c r="X350" s="78"/>
    </row>
    <row r="351" spans="3:24" s="107" customFormat="1" x14ac:dyDescent="0.2">
      <c r="C351" s="103"/>
      <c r="D351" s="103"/>
      <c r="H351" s="172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134"/>
      <c r="T351" s="78"/>
      <c r="U351" s="78"/>
      <c r="V351" s="78"/>
      <c r="W351" s="78"/>
      <c r="X351" s="78"/>
    </row>
    <row r="352" spans="3:24" s="107" customFormat="1" x14ac:dyDescent="0.2">
      <c r="C352" s="103"/>
      <c r="D352" s="103"/>
      <c r="H352" s="172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134"/>
      <c r="T352" s="78"/>
      <c r="U352" s="78"/>
      <c r="V352" s="78"/>
      <c r="W352" s="78"/>
      <c r="X352" s="78"/>
    </row>
    <row r="353" spans="3:24" s="107" customFormat="1" x14ac:dyDescent="0.2">
      <c r="C353" s="103"/>
      <c r="D353" s="103"/>
      <c r="H353" s="172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134"/>
      <c r="T353" s="78"/>
      <c r="U353" s="78"/>
      <c r="V353" s="78"/>
      <c r="W353" s="78"/>
      <c r="X353" s="78"/>
    </row>
    <row r="354" spans="3:24" s="107" customFormat="1" x14ac:dyDescent="0.2">
      <c r="C354" s="103"/>
      <c r="D354" s="103"/>
      <c r="H354" s="172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134"/>
      <c r="T354" s="78"/>
      <c r="U354" s="78"/>
      <c r="V354" s="78"/>
      <c r="W354" s="78"/>
      <c r="X354" s="78"/>
    </row>
    <row r="355" spans="3:24" s="107" customFormat="1" x14ac:dyDescent="0.2">
      <c r="C355" s="103"/>
      <c r="D355" s="103"/>
      <c r="H355" s="172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134"/>
      <c r="T355" s="78"/>
      <c r="U355" s="78"/>
      <c r="V355" s="78"/>
      <c r="W355" s="78"/>
      <c r="X355" s="78"/>
    </row>
    <row r="356" spans="3:24" s="107" customFormat="1" x14ac:dyDescent="0.2">
      <c r="C356" s="103"/>
      <c r="D356" s="103"/>
      <c r="H356" s="172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134"/>
      <c r="T356" s="78"/>
      <c r="U356" s="78"/>
      <c r="V356" s="78"/>
      <c r="W356" s="78"/>
      <c r="X356" s="78"/>
    </row>
    <row r="357" spans="3:24" s="107" customFormat="1" x14ac:dyDescent="0.2">
      <c r="C357" s="103"/>
      <c r="D357" s="103"/>
      <c r="H357" s="172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134"/>
      <c r="T357" s="78"/>
      <c r="U357" s="78"/>
      <c r="V357" s="78"/>
      <c r="W357" s="78"/>
      <c r="X357" s="78"/>
    </row>
    <row r="358" spans="3:24" s="107" customFormat="1" x14ac:dyDescent="0.2">
      <c r="C358" s="103"/>
      <c r="D358" s="103"/>
      <c r="H358" s="172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134"/>
      <c r="T358" s="78"/>
      <c r="U358" s="78"/>
      <c r="V358" s="78"/>
      <c r="W358" s="78"/>
      <c r="X358" s="78"/>
    </row>
    <row r="359" spans="3:24" s="107" customFormat="1" x14ac:dyDescent="0.2">
      <c r="C359" s="103"/>
      <c r="D359" s="103"/>
      <c r="H359" s="172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134"/>
      <c r="T359" s="78"/>
      <c r="U359" s="78"/>
      <c r="V359" s="78"/>
      <c r="W359" s="78"/>
      <c r="X359" s="78"/>
    </row>
    <row r="360" spans="3:24" s="107" customFormat="1" x14ac:dyDescent="0.2">
      <c r="C360" s="103"/>
      <c r="D360" s="103"/>
      <c r="H360" s="172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134"/>
      <c r="T360" s="78"/>
      <c r="U360" s="78"/>
      <c r="V360" s="78"/>
      <c r="W360" s="78"/>
      <c r="X360" s="78"/>
    </row>
    <row r="361" spans="3:24" s="107" customFormat="1" x14ac:dyDescent="0.2">
      <c r="C361" s="103"/>
      <c r="D361" s="103"/>
      <c r="H361" s="172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134"/>
      <c r="T361" s="78"/>
      <c r="U361" s="78"/>
      <c r="V361" s="78"/>
      <c r="W361" s="78"/>
      <c r="X361" s="78"/>
    </row>
    <row r="362" spans="3:24" s="107" customFormat="1" x14ac:dyDescent="0.2">
      <c r="C362" s="103"/>
      <c r="D362" s="103"/>
      <c r="H362" s="172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134"/>
      <c r="T362" s="78"/>
      <c r="U362" s="78"/>
      <c r="V362" s="78"/>
      <c r="W362" s="78"/>
      <c r="X362" s="78"/>
    </row>
    <row r="363" spans="3:24" s="107" customFormat="1" x14ac:dyDescent="0.2">
      <c r="C363" s="103"/>
      <c r="D363" s="103"/>
      <c r="H363" s="172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134"/>
      <c r="T363" s="78"/>
      <c r="U363" s="78"/>
      <c r="V363" s="78"/>
      <c r="W363" s="78"/>
      <c r="X363" s="78"/>
    </row>
    <row r="364" spans="3:24" s="107" customFormat="1" x14ac:dyDescent="0.2">
      <c r="C364" s="103"/>
      <c r="D364" s="103"/>
      <c r="H364" s="172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134"/>
      <c r="T364" s="78"/>
      <c r="U364" s="78"/>
      <c r="V364" s="78"/>
      <c r="W364" s="78"/>
      <c r="X364" s="78"/>
    </row>
    <row r="365" spans="3:24" s="107" customFormat="1" x14ac:dyDescent="0.2">
      <c r="C365" s="103"/>
      <c r="D365" s="103"/>
      <c r="H365" s="172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134"/>
      <c r="T365" s="78"/>
      <c r="U365" s="78"/>
      <c r="V365" s="78"/>
      <c r="W365" s="78"/>
      <c r="X365" s="78"/>
    </row>
    <row r="366" spans="3:24" s="107" customFormat="1" x14ac:dyDescent="0.2">
      <c r="C366" s="103"/>
      <c r="D366" s="103"/>
      <c r="H366" s="172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134"/>
      <c r="T366" s="78"/>
      <c r="U366" s="78"/>
      <c r="V366" s="78"/>
      <c r="W366" s="78"/>
      <c r="X366" s="78"/>
    </row>
    <row r="367" spans="3:24" s="107" customFormat="1" x14ac:dyDescent="0.2">
      <c r="C367" s="103"/>
      <c r="D367" s="103"/>
      <c r="H367" s="172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134"/>
      <c r="T367" s="78"/>
      <c r="U367" s="78"/>
      <c r="V367" s="78"/>
      <c r="W367" s="78"/>
      <c r="X367" s="78"/>
    </row>
    <row r="368" spans="3:24" s="107" customFormat="1" x14ac:dyDescent="0.2">
      <c r="C368" s="103"/>
      <c r="D368" s="103"/>
      <c r="H368" s="172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134"/>
      <c r="T368" s="78"/>
      <c r="U368" s="78"/>
      <c r="V368" s="78"/>
      <c r="W368" s="78"/>
      <c r="X368" s="78"/>
    </row>
    <row r="369" spans="3:24" s="107" customFormat="1" x14ac:dyDescent="0.2">
      <c r="C369" s="103"/>
      <c r="D369" s="103"/>
      <c r="H369" s="172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134"/>
      <c r="T369" s="78"/>
      <c r="U369" s="78"/>
      <c r="V369" s="78"/>
      <c r="W369" s="78"/>
      <c r="X369" s="78"/>
    </row>
    <row r="370" spans="3:24" s="107" customFormat="1" x14ac:dyDescent="0.2">
      <c r="C370" s="103"/>
      <c r="D370" s="103"/>
      <c r="H370" s="172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134"/>
      <c r="T370" s="78"/>
      <c r="U370" s="78"/>
      <c r="V370" s="78"/>
      <c r="W370" s="78"/>
      <c r="X370" s="78"/>
    </row>
    <row r="371" spans="3:24" s="107" customFormat="1" x14ac:dyDescent="0.2">
      <c r="C371" s="103"/>
      <c r="D371" s="103"/>
      <c r="H371" s="172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134"/>
      <c r="T371" s="78"/>
      <c r="U371" s="78"/>
      <c r="V371" s="78"/>
      <c r="W371" s="78"/>
      <c r="X371" s="78"/>
    </row>
    <row r="372" spans="3:24" s="107" customFormat="1" x14ac:dyDescent="0.2">
      <c r="C372" s="103"/>
      <c r="D372" s="103"/>
      <c r="H372" s="172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134"/>
      <c r="T372" s="78"/>
      <c r="U372" s="78"/>
      <c r="V372" s="78"/>
      <c r="W372" s="78"/>
      <c r="X372" s="78"/>
    </row>
    <row r="373" spans="3:24" s="107" customFormat="1" x14ac:dyDescent="0.2">
      <c r="C373" s="103"/>
      <c r="D373" s="103"/>
      <c r="H373" s="172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134"/>
      <c r="T373" s="78"/>
      <c r="U373" s="78"/>
      <c r="V373" s="78"/>
      <c r="W373" s="78"/>
      <c r="X373" s="78"/>
    </row>
    <row r="374" spans="3:24" s="107" customFormat="1" x14ac:dyDescent="0.2">
      <c r="C374" s="103"/>
      <c r="D374" s="103"/>
      <c r="H374" s="172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134"/>
      <c r="T374" s="78"/>
      <c r="U374" s="78"/>
      <c r="V374" s="78"/>
      <c r="W374" s="78"/>
      <c r="X374" s="78"/>
    </row>
    <row r="375" spans="3:24" s="107" customFormat="1" x14ac:dyDescent="0.2">
      <c r="C375" s="103"/>
      <c r="D375" s="103"/>
      <c r="H375" s="172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134"/>
      <c r="T375" s="78"/>
      <c r="U375" s="78"/>
      <c r="V375" s="78"/>
      <c r="W375" s="78"/>
      <c r="X375" s="78"/>
    </row>
    <row r="376" spans="3:24" s="107" customFormat="1" x14ac:dyDescent="0.2">
      <c r="C376" s="103"/>
      <c r="D376" s="103"/>
      <c r="H376" s="172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134"/>
      <c r="T376" s="78"/>
      <c r="U376" s="78"/>
      <c r="V376" s="78"/>
      <c r="W376" s="78"/>
      <c r="X376" s="78"/>
    </row>
    <row r="377" spans="3:24" s="107" customFormat="1" x14ac:dyDescent="0.2">
      <c r="C377" s="103"/>
      <c r="D377" s="103"/>
      <c r="H377" s="172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134"/>
      <c r="T377" s="78"/>
      <c r="U377" s="78"/>
      <c r="V377" s="78"/>
      <c r="W377" s="78"/>
      <c r="X377" s="78"/>
    </row>
    <row r="378" spans="3:24" s="107" customFormat="1" x14ac:dyDescent="0.2">
      <c r="C378" s="103"/>
      <c r="D378" s="103"/>
      <c r="H378" s="172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134"/>
      <c r="T378" s="78"/>
      <c r="U378" s="78"/>
      <c r="V378" s="78"/>
      <c r="W378" s="78"/>
      <c r="X378" s="78"/>
    </row>
    <row r="379" spans="3:24" s="107" customFormat="1" x14ac:dyDescent="0.2">
      <c r="C379" s="103"/>
      <c r="D379" s="103"/>
      <c r="H379" s="172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134"/>
      <c r="T379" s="78"/>
      <c r="U379" s="78"/>
      <c r="V379" s="78"/>
      <c r="W379" s="78"/>
      <c r="X379" s="78"/>
    </row>
    <row r="380" spans="3:24" s="107" customFormat="1" x14ac:dyDescent="0.2">
      <c r="C380" s="103"/>
      <c r="D380" s="103"/>
      <c r="H380" s="172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134"/>
      <c r="T380" s="78"/>
      <c r="U380" s="78"/>
      <c r="V380" s="78"/>
      <c r="W380" s="78"/>
      <c r="X380" s="78"/>
    </row>
    <row r="381" spans="3:24" s="107" customFormat="1" x14ac:dyDescent="0.2">
      <c r="C381" s="103"/>
      <c r="D381" s="103"/>
      <c r="H381" s="172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134"/>
      <c r="T381" s="78"/>
      <c r="U381" s="78"/>
      <c r="V381" s="78"/>
      <c r="W381" s="78"/>
      <c r="X381" s="78"/>
    </row>
    <row r="382" spans="3:24" s="107" customFormat="1" x14ac:dyDescent="0.2">
      <c r="C382" s="103"/>
      <c r="D382" s="103"/>
      <c r="H382" s="172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134"/>
      <c r="T382" s="78"/>
      <c r="U382" s="78"/>
      <c r="V382" s="78"/>
      <c r="W382" s="78"/>
      <c r="X382" s="78"/>
    </row>
    <row r="383" spans="3:24" s="107" customFormat="1" x14ac:dyDescent="0.2">
      <c r="C383" s="103"/>
      <c r="D383" s="103"/>
      <c r="H383" s="172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134"/>
      <c r="T383" s="78"/>
      <c r="U383" s="78"/>
      <c r="V383" s="78"/>
      <c r="W383" s="78"/>
      <c r="X383" s="78"/>
    </row>
    <row r="384" spans="3:24" s="107" customFormat="1" x14ac:dyDescent="0.2">
      <c r="C384" s="103"/>
      <c r="D384" s="103"/>
      <c r="H384" s="172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134"/>
      <c r="T384" s="78"/>
      <c r="U384" s="78"/>
      <c r="V384" s="78"/>
      <c r="W384" s="78"/>
      <c r="X384" s="78"/>
    </row>
    <row r="385" spans="3:24" s="107" customFormat="1" x14ac:dyDescent="0.2">
      <c r="C385" s="103"/>
      <c r="D385" s="103"/>
      <c r="H385" s="172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134"/>
      <c r="T385" s="78"/>
      <c r="U385" s="78"/>
      <c r="V385" s="78"/>
      <c r="W385" s="78"/>
      <c r="X385" s="78"/>
    </row>
    <row r="386" spans="3:24" s="107" customFormat="1" x14ac:dyDescent="0.2">
      <c r="C386" s="103"/>
      <c r="D386" s="103"/>
      <c r="H386" s="172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134"/>
      <c r="T386" s="78"/>
      <c r="U386" s="78"/>
      <c r="V386" s="78"/>
      <c r="W386" s="78"/>
      <c r="X386" s="78"/>
    </row>
    <row r="387" spans="3:24" s="107" customFormat="1" x14ac:dyDescent="0.2">
      <c r="C387" s="103"/>
      <c r="D387" s="103"/>
      <c r="H387" s="172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134"/>
      <c r="T387" s="78"/>
      <c r="U387" s="78"/>
      <c r="V387" s="78"/>
      <c r="W387" s="78"/>
      <c r="X387" s="78"/>
    </row>
    <row r="388" spans="3:24" s="107" customFormat="1" x14ac:dyDescent="0.2">
      <c r="C388" s="103"/>
      <c r="D388" s="103"/>
      <c r="H388" s="172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134"/>
      <c r="T388" s="78"/>
      <c r="U388" s="78"/>
      <c r="V388" s="78"/>
      <c r="W388" s="78"/>
      <c r="X388" s="78"/>
    </row>
    <row r="389" spans="3:24" s="107" customFormat="1" x14ac:dyDescent="0.2">
      <c r="C389" s="103"/>
      <c r="D389" s="103"/>
      <c r="H389" s="172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134"/>
      <c r="T389" s="78"/>
      <c r="U389" s="78"/>
      <c r="V389" s="78"/>
      <c r="W389" s="78"/>
      <c r="X389" s="78"/>
    </row>
    <row r="390" spans="3:24" s="107" customFormat="1" x14ac:dyDescent="0.2">
      <c r="C390" s="103"/>
      <c r="D390" s="103"/>
      <c r="H390" s="172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134"/>
      <c r="T390" s="78"/>
      <c r="U390" s="78"/>
      <c r="V390" s="78"/>
      <c r="W390" s="78"/>
      <c r="X390" s="78"/>
    </row>
    <row r="391" spans="3:24" s="107" customFormat="1" x14ac:dyDescent="0.2">
      <c r="C391" s="103"/>
      <c r="D391" s="103"/>
      <c r="H391" s="172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134"/>
      <c r="T391" s="78"/>
      <c r="U391" s="78"/>
      <c r="V391" s="78"/>
      <c r="W391" s="78"/>
      <c r="X391" s="78"/>
    </row>
    <row r="392" spans="3:24" s="107" customFormat="1" x14ac:dyDescent="0.2">
      <c r="C392" s="103"/>
      <c r="D392" s="103"/>
      <c r="H392" s="172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134"/>
      <c r="T392" s="78"/>
      <c r="U392" s="78"/>
      <c r="V392" s="78"/>
      <c r="W392" s="78"/>
      <c r="X392" s="78"/>
    </row>
    <row r="393" spans="3:24" s="107" customFormat="1" x14ac:dyDescent="0.2">
      <c r="C393" s="103"/>
      <c r="D393" s="103"/>
      <c r="H393" s="172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134"/>
      <c r="T393" s="78"/>
      <c r="U393" s="78"/>
      <c r="V393" s="78"/>
      <c r="W393" s="78"/>
      <c r="X393" s="78"/>
    </row>
    <row r="394" spans="3:24" s="107" customFormat="1" x14ac:dyDescent="0.2">
      <c r="C394" s="103"/>
      <c r="D394" s="103"/>
      <c r="H394" s="172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134"/>
      <c r="T394" s="78"/>
      <c r="U394" s="78"/>
      <c r="V394" s="78"/>
      <c r="W394" s="78"/>
      <c r="X394" s="78"/>
    </row>
    <row r="395" spans="3:24" s="107" customFormat="1" x14ac:dyDescent="0.2">
      <c r="C395" s="103"/>
      <c r="D395" s="103"/>
      <c r="H395" s="172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134"/>
      <c r="T395" s="78"/>
      <c r="U395" s="78"/>
      <c r="V395" s="78"/>
      <c r="W395" s="78"/>
      <c r="X395" s="78"/>
    </row>
    <row r="396" spans="3:24" s="107" customFormat="1" x14ac:dyDescent="0.2">
      <c r="C396" s="103"/>
      <c r="D396" s="103"/>
      <c r="H396" s="172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134"/>
      <c r="T396" s="78"/>
      <c r="U396" s="78"/>
      <c r="V396" s="78"/>
      <c r="W396" s="78"/>
      <c r="X396" s="78"/>
    </row>
    <row r="397" spans="3:24" s="107" customFormat="1" x14ac:dyDescent="0.2">
      <c r="C397" s="103"/>
      <c r="D397" s="103"/>
      <c r="H397" s="172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134"/>
      <c r="T397" s="78"/>
      <c r="U397" s="78"/>
      <c r="V397" s="78"/>
      <c r="W397" s="78"/>
      <c r="X397" s="78"/>
    </row>
    <row r="398" spans="3:24" s="107" customFormat="1" x14ac:dyDescent="0.2">
      <c r="C398" s="103"/>
      <c r="D398" s="103"/>
      <c r="H398" s="172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134"/>
      <c r="T398" s="78"/>
      <c r="U398" s="78"/>
      <c r="V398" s="78"/>
      <c r="W398" s="78"/>
      <c r="X398" s="78"/>
    </row>
    <row r="399" spans="3:24" s="107" customFormat="1" x14ac:dyDescent="0.2">
      <c r="C399" s="103"/>
      <c r="D399" s="103"/>
      <c r="H399" s="172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134"/>
      <c r="T399" s="78"/>
      <c r="U399" s="78"/>
      <c r="V399" s="78"/>
      <c r="W399" s="78"/>
      <c r="X399" s="78"/>
    </row>
    <row r="400" spans="3:24" s="107" customFormat="1" x14ac:dyDescent="0.2">
      <c r="C400" s="103"/>
      <c r="D400" s="103"/>
      <c r="H400" s="172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134"/>
      <c r="T400" s="78"/>
      <c r="U400" s="78"/>
      <c r="V400" s="78"/>
      <c r="W400" s="78"/>
      <c r="X400" s="78"/>
    </row>
    <row r="401" spans="3:24" s="107" customFormat="1" x14ac:dyDescent="0.2">
      <c r="C401" s="103"/>
      <c r="D401" s="103"/>
      <c r="H401" s="172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134"/>
      <c r="T401" s="78"/>
      <c r="U401" s="78"/>
      <c r="V401" s="78"/>
      <c r="W401" s="78"/>
      <c r="X401" s="78"/>
    </row>
    <row r="402" spans="3:24" s="107" customFormat="1" x14ac:dyDescent="0.2">
      <c r="C402" s="103"/>
      <c r="D402" s="103"/>
      <c r="H402" s="172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134"/>
      <c r="T402" s="78"/>
      <c r="U402" s="78"/>
      <c r="V402" s="78"/>
      <c r="W402" s="78"/>
      <c r="X402" s="78"/>
    </row>
    <row r="403" spans="3:24" s="107" customFormat="1" x14ac:dyDescent="0.2">
      <c r="C403" s="103"/>
      <c r="D403" s="103"/>
      <c r="H403" s="172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134"/>
      <c r="T403" s="78"/>
      <c r="U403" s="78"/>
      <c r="V403" s="78"/>
      <c r="W403" s="78"/>
      <c r="X403" s="78"/>
    </row>
    <row r="404" spans="3:24" s="107" customFormat="1" x14ac:dyDescent="0.2">
      <c r="C404" s="103"/>
      <c r="D404" s="103"/>
      <c r="H404" s="172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134"/>
      <c r="T404" s="78"/>
      <c r="U404" s="78"/>
      <c r="V404" s="78"/>
      <c r="W404" s="78"/>
      <c r="X404" s="78"/>
    </row>
    <row r="405" spans="3:24" s="107" customFormat="1" x14ac:dyDescent="0.2">
      <c r="C405" s="103"/>
      <c r="D405" s="103"/>
      <c r="H405" s="172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134"/>
      <c r="T405" s="78"/>
      <c r="U405" s="78"/>
      <c r="V405" s="78"/>
      <c r="W405" s="78"/>
      <c r="X405" s="78"/>
    </row>
    <row r="406" spans="3:24" s="107" customFormat="1" x14ac:dyDescent="0.2">
      <c r="C406" s="103"/>
      <c r="D406" s="103"/>
      <c r="H406" s="172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134"/>
      <c r="T406" s="78"/>
      <c r="U406" s="78"/>
      <c r="V406" s="78"/>
      <c r="W406" s="78"/>
      <c r="X406" s="78"/>
    </row>
    <row r="407" spans="3:24" s="107" customFormat="1" x14ac:dyDescent="0.2">
      <c r="C407" s="103"/>
      <c r="D407" s="103"/>
      <c r="H407" s="172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134"/>
      <c r="T407" s="78"/>
      <c r="U407" s="78"/>
      <c r="V407" s="78"/>
      <c r="W407" s="78"/>
      <c r="X407" s="78"/>
    </row>
    <row r="408" spans="3:24" s="107" customFormat="1" x14ac:dyDescent="0.2">
      <c r="C408" s="103"/>
      <c r="D408" s="103"/>
      <c r="H408" s="172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134"/>
      <c r="T408" s="78"/>
      <c r="U408" s="78"/>
      <c r="V408" s="78"/>
      <c r="W408" s="78"/>
      <c r="X408" s="78"/>
    </row>
    <row r="409" spans="3:24" s="107" customFormat="1" x14ac:dyDescent="0.2">
      <c r="C409" s="103"/>
      <c r="D409" s="103"/>
      <c r="H409" s="172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134"/>
      <c r="T409" s="78"/>
      <c r="U409" s="78"/>
      <c r="V409" s="78"/>
      <c r="W409" s="78"/>
      <c r="X409" s="78"/>
    </row>
    <row r="410" spans="3:24" s="107" customFormat="1" x14ac:dyDescent="0.2">
      <c r="C410" s="103"/>
      <c r="D410" s="103"/>
      <c r="H410" s="172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134"/>
      <c r="T410" s="78"/>
      <c r="U410" s="78"/>
      <c r="V410" s="78"/>
      <c r="W410" s="78"/>
      <c r="X410" s="78"/>
    </row>
    <row r="411" spans="3:24" s="107" customFormat="1" x14ac:dyDescent="0.2">
      <c r="C411" s="103"/>
      <c r="D411" s="103"/>
      <c r="H411" s="172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134"/>
      <c r="T411" s="78"/>
      <c r="U411" s="78"/>
      <c r="V411" s="78"/>
      <c r="W411" s="78"/>
      <c r="X411" s="78"/>
    </row>
    <row r="412" spans="3:24" s="107" customFormat="1" x14ac:dyDescent="0.2">
      <c r="C412" s="103"/>
      <c r="D412" s="103"/>
      <c r="H412" s="172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134"/>
      <c r="T412" s="78"/>
      <c r="U412" s="78"/>
      <c r="V412" s="78"/>
      <c r="W412" s="78"/>
      <c r="X412" s="78"/>
    </row>
    <row r="413" spans="3:24" s="107" customFormat="1" x14ac:dyDescent="0.2">
      <c r="C413" s="103"/>
      <c r="D413" s="103"/>
      <c r="H413" s="172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134"/>
      <c r="T413" s="78"/>
      <c r="U413" s="78"/>
      <c r="V413" s="78"/>
      <c r="W413" s="78"/>
      <c r="X413" s="78"/>
    </row>
    <row r="414" spans="3:24" s="107" customFormat="1" x14ac:dyDescent="0.2">
      <c r="C414" s="103"/>
      <c r="D414" s="103"/>
      <c r="H414" s="172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134"/>
      <c r="T414" s="78"/>
      <c r="U414" s="78"/>
      <c r="V414" s="78"/>
      <c r="W414" s="78"/>
      <c r="X414" s="78"/>
    </row>
    <row r="415" spans="3:24" s="107" customFormat="1" x14ac:dyDescent="0.2">
      <c r="C415" s="103"/>
      <c r="D415" s="103"/>
      <c r="H415" s="172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134"/>
      <c r="T415" s="78"/>
      <c r="U415" s="78"/>
      <c r="V415" s="78"/>
      <c r="W415" s="78"/>
      <c r="X415" s="78"/>
    </row>
    <row r="416" spans="3:24" s="107" customFormat="1" x14ac:dyDescent="0.2">
      <c r="C416" s="103"/>
      <c r="D416" s="103"/>
      <c r="H416" s="172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134"/>
      <c r="T416" s="78"/>
      <c r="U416" s="78"/>
      <c r="V416" s="78"/>
      <c r="W416" s="78"/>
      <c r="X416" s="78"/>
    </row>
    <row r="417" spans="3:24" s="107" customFormat="1" x14ac:dyDescent="0.2">
      <c r="C417" s="103"/>
      <c r="D417" s="103"/>
      <c r="H417" s="172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134"/>
      <c r="T417" s="78"/>
      <c r="U417" s="78"/>
      <c r="V417" s="78"/>
      <c r="W417" s="78"/>
      <c r="X417" s="78"/>
    </row>
    <row r="418" spans="3:24" s="107" customFormat="1" x14ac:dyDescent="0.2">
      <c r="C418" s="103"/>
      <c r="D418" s="103"/>
      <c r="H418" s="172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134"/>
      <c r="T418" s="78"/>
      <c r="U418" s="78"/>
      <c r="V418" s="78"/>
      <c r="W418" s="78"/>
      <c r="X418" s="78"/>
    </row>
    <row r="419" spans="3:24" s="107" customFormat="1" x14ac:dyDescent="0.2">
      <c r="C419" s="103"/>
      <c r="D419" s="103"/>
      <c r="H419" s="172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134"/>
      <c r="T419" s="78"/>
      <c r="U419" s="78"/>
      <c r="V419" s="78"/>
      <c r="W419" s="78"/>
      <c r="X419" s="78"/>
    </row>
    <row r="420" spans="3:24" s="107" customFormat="1" x14ac:dyDescent="0.2">
      <c r="C420" s="103"/>
      <c r="D420" s="103"/>
      <c r="H420" s="172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134"/>
      <c r="T420" s="78"/>
      <c r="U420" s="78"/>
      <c r="V420" s="78"/>
      <c r="W420" s="78"/>
      <c r="X420" s="78"/>
    </row>
    <row r="421" spans="3:24" s="107" customFormat="1" x14ac:dyDescent="0.2">
      <c r="C421" s="103"/>
      <c r="D421" s="103"/>
      <c r="H421" s="172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134"/>
      <c r="T421" s="78"/>
      <c r="U421" s="78"/>
      <c r="V421" s="78"/>
      <c r="W421" s="78"/>
      <c r="X421" s="78"/>
    </row>
    <row r="422" spans="3:24" s="107" customFormat="1" x14ac:dyDescent="0.2">
      <c r="C422" s="103"/>
      <c r="D422" s="103"/>
      <c r="H422" s="172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134"/>
      <c r="T422" s="78"/>
      <c r="U422" s="78"/>
      <c r="V422" s="78"/>
      <c r="W422" s="78"/>
      <c r="X422" s="78"/>
    </row>
    <row r="423" spans="3:24" s="107" customFormat="1" x14ac:dyDescent="0.2">
      <c r="C423" s="103"/>
      <c r="D423" s="103"/>
      <c r="H423" s="172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134"/>
      <c r="T423" s="78"/>
      <c r="U423" s="78"/>
      <c r="V423" s="78"/>
      <c r="W423" s="78"/>
      <c r="X423" s="78"/>
    </row>
    <row r="424" spans="3:24" s="107" customFormat="1" x14ac:dyDescent="0.2">
      <c r="C424" s="103"/>
      <c r="D424" s="103"/>
      <c r="H424" s="172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134"/>
      <c r="T424" s="78"/>
      <c r="U424" s="78"/>
      <c r="V424" s="78"/>
      <c r="W424" s="78"/>
      <c r="X424" s="78"/>
    </row>
    <row r="425" spans="3:24" s="107" customFormat="1" x14ac:dyDescent="0.2">
      <c r="C425" s="103"/>
      <c r="D425" s="103"/>
      <c r="H425" s="172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134"/>
      <c r="T425" s="78"/>
      <c r="U425" s="78"/>
      <c r="V425" s="78"/>
      <c r="W425" s="78"/>
      <c r="X425" s="78"/>
    </row>
    <row r="426" spans="3:24" s="107" customFormat="1" x14ac:dyDescent="0.2">
      <c r="C426" s="103"/>
      <c r="D426" s="103"/>
      <c r="H426" s="172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134"/>
      <c r="T426" s="78"/>
      <c r="U426" s="78"/>
      <c r="V426" s="78"/>
      <c r="W426" s="78"/>
      <c r="X426" s="78"/>
    </row>
    <row r="427" spans="3:24" s="107" customFormat="1" x14ac:dyDescent="0.2">
      <c r="C427" s="103"/>
      <c r="D427" s="103"/>
      <c r="H427" s="172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134"/>
      <c r="T427" s="78"/>
      <c r="U427" s="78"/>
      <c r="V427" s="78"/>
      <c r="W427" s="78"/>
      <c r="X427" s="78"/>
    </row>
    <row r="428" spans="3:24" s="107" customFormat="1" x14ac:dyDescent="0.2">
      <c r="C428" s="103"/>
      <c r="D428" s="103"/>
      <c r="H428" s="172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134"/>
      <c r="T428" s="78"/>
      <c r="U428" s="78"/>
      <c r="V428" s="78"/>
      <c r="W428" s="78"/>
      <c r="X428" s="78"/>
    </row>
    <row r="429" spans="3:24" s="107" customFormat="1" x14ac:dyDescent="0.2">
      <c r="C429" s="103"/>
      <c r="D429" s="103"/>
      <c r="H429" s="172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134"/>
      <c r="T429" s="78"/>
      <c r="U429" s="78"/>
      <c r="V429" s="78"/>
      <c r="W429" s="78"/>
      <c r="X429" s="78"/>
    </row>
    <row r="430" spans="3:24" s="107" customFormat="1" x14ac:dyDescent="0.2">
      <c r="C430" s="103"/>
      <c r="D430" s="103"/>
      <c r="H430" s="172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134"/>
      <c r="T430" s="78"/>
      <c r="U430" s="78"/>
      <c r="V430" s="78"/>
      <c r="W430" s="78"/>
      <c r="X430" s="78"/>
    </row>
    <row r="431" spans="3:24" s="107" customFormat="1" x14ac:dyDescent="0.2">
      <c r="C431" s="103"/>
      <c r="D431" s="103"/>
      <c r="H431" s="172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134"/>
      <c r="T431" s="78"/>
      <c r="U431" s="78"/>
      <c r="V431" s="78"/>
      <c r="W431" s="78"/>
      <c r="X431" s="78"/>
    </row>
    <row r="432" spans="3:24" s="107" customFormat="1" x14ac:dyDescent="0.2">
      <c r="C432" s="103"/>
      <c r="D432" s="103"/>
      <c r="H432" s="172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134"/>
      <c r="T432" s="78"/>
      <c r="U432" s="78"/>
      <c r="V432" s="78"/>
      <c r="W432" s="78"/>
      <c r="X432" s="78"/>
    </row>
    <row r="433" spans="3:24" s="107" customFormat="1" x14ac:dyDescent="0.2">
      <c r="C433" s="103"/>
      <c r="D433" s="103"/>
      <c r="H433" s="172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134"/>
      <c r="T433" s="78"/>
      <c r="U433" s="78"/>
      <c r="V433" s="78"/>
      <c r="W433" s="78"/>
      <c r="X433" s="78"/>
    </row>
    <row r="434" spans="3:24" s="107" customFormat="1" x14ac:dyDescent="0.2">
      <c r="C434" s="103"/>
      <c r="D434" s="103"/>
      <c r="H434" s="172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134"/>
      <c r="T434" s="78"/>
      <c r="U434" s="78"/>
      <c r="V434" s="78"/>
      <c r="W434" s="78"/>
      <c r="X434" s="78"/>
    </row>
    <row r="435" spans="3:24" s="107" customFormat="1" x14ac:dyDescent="0.2">
      <c r="C435" s="103"/>
      <c r="D435" s="103"/>
      <c r="H435" s="172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134"/>
      <c r="T435" s="78"/>
      <c r="U435" s="78"/>
      <c r="V435" s="78"/>
      <c r="W435" s="78"/>
      <c r="X435" s="78"/>
    </row>
    <row r="436" spans="3:24" s="107" customFormat="1" x14ac:dyDescent="0.2">
      <c r="C436" s="103"/>
      <c r="D436" s="103"/>
      <c r="H436" s="172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134"/>
      <c r="T436" s="78"/>
      <c r="U436" s="78"/>
      <c r="V436" s="78"/>
      <c r="W436" s="78"/>
      <c r="X436" s="78"/>
    </row>
    <row r="437" spans="3:24" s="107" customFormat="1" x14ac:dyDescent="0.2">
      <c r="C437" s="103"/>
      <c r="D437" s="103"/>
      <c r="H437" s="172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134"/>
      <c r="T437" s="78"/>
      <c r="U437" s="78"/>
      <c r="V437" s="78"/>
      <c r="W437" s="78"/>
      <c r="X437" s="78"/>
    </row>
    <row r="438" spans="3:24" s="107" customFormat="1" x14ac:dyDescent="0.2">
      <c r="C438" s="103"/>
      <c r="D438" s="103"/>
      <c r="H438" s="172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134"/>
      <c r="T438" s="78"/>
      <c r="U438" s="78"/>
      <c r="V438" s="78"/>
      <c r="W438" s="78"/>
      <c r="X438" s="78"/>
    </row>
    <row r="439" spans="3:24" s="107" customFormat="1" x14ac:dyDescent="0.2">
      <c r="C439" s="103"/>
      <c r="D439" s="103"/>
      <c r="H439" s="172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134"/>
      <c r="T439" s="78"/>
      <c r="U439" s="78"/>
      <c r="V439" s="78"/>
      <c r="W439" s="78"/>
      <c r="X439" s="78"/>
    </row>
    <row r="440" spans="3:24" s="107" customFormat="1" x14ac:dyDescent="0.2">
      <c r="C440" s="103"/>
      <c r="D440" s="103"/>
      <c r="H440" s="172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134"/>
      <c r="T440" s="78"/>
      <c r="U440" s="78"/>
      <c r="V440" s="78"/>
      <c r="W440" s="78"/>
      <c r="X440" s="78"/>
    </row>
    <row r="441" spans="3:24" s="107" customFormat="1" x14ac:dyDescent="0.2">
      <c r="C441" s="103"/>
      <c r="D441" s="103"/>
      <c r="H441" s="172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134"/>
      <c r="T441" s="78"/>
      <c r="U441" s="78"/>
      <c r="V441" s="78"/>
      <c r="W441" s="78"/>
      <c r="X441" s="78"/>
    </row>
    <row r="442" spans="3:24" s="107" customFormat="1" x14ac:dyDescent="0.2">
      <c r="C442" s="103"/>
      <c r="D442" s="103"/>
      <c r="H442" s="172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134"/>
      <c r="T442" s="78"/>
      <c r="U442" s="78"/>
      <c r="V442" s="78"/>
      <c r="W442" s="78"/>
      <c r="X442" s="78"/>
    </row>
    <row r="443" spans="3:24" s="107" customFormat="1" x14ac:dyDescent="0.2">
      <c r="C443" s="103"/>
      <c r="D443" s="103"/>
      <c r="H443" s="172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134"/>
      <c r="T443" s="78"/>
      <c r="U443" s="78"/>
      <c r="V443" s="78"/>
      <c r="W443" s="78"/>
      <c r="X443" s="78"/>
    </row>
    <row r="444" spans="3:24" s="107" customFormat="1" x14ac:dyDescent="0.2">
      <c r="C444" s="103"/>
      <c r="D444" s="103"/>
      <c r="H444" s="172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134"/>
      <c r="T444" s="78"/>
      <c r="U444" s="78"/>
      <c r="V444" s="78"/>
      <c r="W444" s="78"/>
      <c r="X444" s="78"/>
    </row>
    <row r="445" spans="3:24" s="107" customFormat="1" x14ac:dyDescent="0.2">
      <c r="C445" s="103"/>
      <c r="D445" s="103"/>
      <c r="H445" s="172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134"/>
      <c r="T445" s="78"/>
      <c r="U445" s="78"/>
      <c r="V445" s="78"/>
      <c r="W445" s="78"/>
      <c r="X445" s="78"/>
    </row>
    <row r="446" spans="3:24" s="107" customFormat="1" x14ac:dyDescent="0.2">
      <c r="C446" s="103"/>
      <c r="D446" s="103"/>
      <c r="H446" s="172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134"/>
      <c r="T446" s="78"/>
      <c r="U446" s="78"/>
      <c r="V446" s="78"/>
      <c r="W446" s="78"/>
      <c r="X446" s="78"/>
    </row>
    <row r="447" spans="3:24" s="107" customFormat="1" x14ac:dyDescent="0.2">
      <c r="C447" s="103"/>
      <c r="D447" s="103"/>
      <c r="H447" s="172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134"/>
      <c r="T447" s="78"/>
      <c r="U447" s="78"/>
      <c r="V447" s="78"/>
      <c r="W447" s="78"/>
      <c r="X447" s="78"/>
    </row>
    <row r="448" spans="3:24" s="107" customFormat="1" x14ac:dyDescent="0.2">
      <c r="C448" s="103"/>
      <c r="D448" s="103"/>
      <c r="H448" s="172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134"/>
      <c r="T448" s="78"/>
      <c r="U448" s="78"/>
      <c r="V448" s="78"/>
      <c r="W448" s="78"/>
      <c r="X448" s="78"/>
    </row>
    <row r="449" spans="3:24" s="107" customFormat="1" x14ac:dyDescent="0.2">
      <c r="C449" s="103"/>
      <c r="D449" s="103"/>
      <c r="H449" s="172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134"/>
      <c r="T449" s="78"/>
      <c r="U449" s="78"/>
      <c r="V449" s="78"/>
      <c r="W449" s="78"/>
      <c r="X449" s="78"/>
    </row>
    <row r="450" spans="3:24" s="107" customFormat="1" x14ac:dyDescent="0.2">
      <c r="C450" s="103"/>
      <c r="D450" s="103"/>
      <c r="H450" s="172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134"/>
      <c r="T450" s="78"/>
      <c r="U450" s="78"/>
      <c r="V450" s="78"/>
      <c r="W450" s="78"/>
      <c r="X450" s="78"/>
    </row>
    <row r="451" spans="3:24" s="107" customFormat="1" x14ac:dyDescent="0.2">
      <c r="C451" s="103"/>
      <c r="D451" s="103"/>
      <c r="H451" s="172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134"/>
      <c r="T451" s="78"/>
      <c r="U451" s="78"/>
      <c r="V451" s="78"/>
      <c r="W451" s="78"/>
      <c r="X451" s="78"/>
    </row>
    <row r="452" spans="3:24" s="107" customFormat="1" x14ac:dyDescent="0.2">
      <c r="C452" s="103"/>
      <c r="D452" s="103"/>
      <c r="H452" s="172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134"/>
      <c r="T452" s="78"/>
      <c r="U452" s="78"/>
      <c r="V452" s="78"/>
      <c r="W452" s="78"/>
      <c r="X452" s="78"/>
    </row>
    <row r="453" spans="3:24" s="107" customFormat="1" x14ac:dyDescent="0.2">
      <c r="C453" s="103"/>
      <c r="D453" s="103"/>
      <c r="H453" s="172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134"/>
      <c r="T453" s="78"/>
      <c r="U453" s="78"/>
      <c r="V453" s="78"/>
      <c r="W453" s="78"/>
      <c r="X453" s="78"/>
    </row>
    <row r="454" spans="3:24" s="107" customFormat="1" x14ac:dyDescent="0.2">
      <c r="C454" s="103"/>
      <c r="D454" s="103"/>
      <c r="H454" s="172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134"/>
      <c r="T454" s="78"/>
      <c r="U454" s="78"/>
      <c r="V454" s="78"/>
      <c r="W454" s="78"/>
      <c r="X454" s="78"/>
    </row>
    <row r="455" spans="3:24" s="107" customFormat="1" x14ac:dyDescent="0.2">
      <c r="C455" s="103"/>
      <c r="D455" s="103"/>
      <c r="H455" s="172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134"/>
      <c r="T455" s="78"/>
      <c r="U455" s="78"/>
      <c r="V455" s="78"/>
      <c r="W455" s="78"/>
      <c r="X455" s="78"/>
    </row>
    <row r="456" spans="3:24" s="107" customFormat="1" x14ac:dyDescent="0.2">
      <c r="C456" s="103"/>
      <c r="D456" s="103"/>
      <c r="H456" s="172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134"/>
      <c r="T456" s="78"/>
      <c r="U456" s="78"/>
      <c r="V456" s="78"/>
      <c r="W456" s="78"/>
      <c r="X456" s="78"/>
    </row>
    <row r="457" spans="3:24" s="107" customFormat="1" x14ac:dyDescent="0.2">
      <c r="C457" s="103"/>
      <c r="D457" s="103"/>
      <c r="H457" s="172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134"/>
      <c r="T457" s="78"/>
      <c r="U457" s="78"/>
      <c r="V457" s="78"/>
      <c r="W457" s="78"/>
      <c r="X457" s="78"/>
    </row>
    <row r="458" spans="3:24" s="107" customFormat="1" x14ac:dyDescent="0.2">
      <c r="C458" s="103"/>
      <c r="D458" s="103"/>
      <c r="H458" s="172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134"/>
      <c r="T458" s="78"/>
      <c r="U458" s="78"/>
      <c r="V458" s="78"/>
      <c r="W458" s="78"/>
      <c r="X458" s="78"/>
    </row>
    <row r="459" spans="3:24" s="107" customFormat="1" x14ac:dyDescent="0.2">
      <c r="C459" s="103"/>
      <c r="D459" s="103"/>
      <c r="H459" s="172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134"/>
      <c r="T459" s="78"/>
      <c r="U459" s="78"/>
      <c r="V459" s="78"/>
      <c r="W459" s="78"/>
      <c r="X459" s="78"/>
    </row>
    <row r="460" spans="3:24" s="107" customFormat="1" x14ac:dyDescent="0.2">
      <c r="C460" s="103"/>
      <c r="D460" s="103"/>
      <c r="H460" s="172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134"/>
      <c r="T460" s="78"/>
      <c r="U460" s="78"/>
      <c r="V460" s="78"/>
      <c r="W460" s="78"/>
      <c r="X460" s="78"/>
    </row>
    <row r="461" spans="3:24" s="107" customFormat="1" x14ac:dyDescent="0.2">
      <c r="C461" s="103"/>
      <c r="D461" s="103"/>
      <c r="H461" s="172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134"/>
      <c r="T461" s="78"/>
      <c r="U461" s="78"/>
      <c r="V461" s="78"/>
      <c r="W461" s="78"/>
      <c r="X461" s="78"/>
    </row>
    <row r="462" spans="3:24" s="107" customFormat="1" x14ac:dyDescent="0.2">
      <c r="C462" s="103"/>
      <c r="D462" s="103"/>
      <c r="H462" s="172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134"/>
      <c r="T462" s="78"/>
      <c r="U462" s="78"/>
      <c r="V462" s="78"/>
      <c r="W462" s="78"/>
      <c r="X462" s="78"/>
    </row>
    <row r="463" spans="3:24" s="107" customFormat="1" x14ac:dyDescent="0.2">
      <c r="C463" s="103"/>
      <c r="D463" s="103"/>
      <c r="H463" s="172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134"/>
      <c r="T463" s="78"/>
      <c r="U463" s="78"/>
      <c r="V463" s="78"/>
      <c r="W463" s="78"/>
      <c r="X463" s="78"/>
    </row>
    <row r="464" spans="3:24" s="107" customFormat="1" x14ac:dyDescent="0.2">
      <c r="C464" s="103"/>
      <c r="D464" s="103"/>
      <c r="H464" s="172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134"/>
      <c r="T464" s="78"/>
      <c r="U464" s="78"/>
      <c r="V464" s="78"/>
      <c r="W464" s="78"/>
      <c r="X464" s="78"/>
    </row>
    <row r="465" spans="3:24" s="107" customFormat="1" x14ac:dyDescent="0.2">
      <c r="C465" s="103"/>
      <c r="D465" s="103"/>
      <c r="H465" s="172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134"/>
      <c r="T465" s="78"/>
      <c r="U465" s="78"/>
      <c r="V465" s="78"/>
      <c r="W465" s="78"/>
      <c r="X465" s="78"/>
    </row>
    <row r="466" spans="3:24" s="107" customFormat="1" x14ac:dyDescent="0.2">
      <c r="C466" s="103"/>
      <c r="D466" s="103"/>
      <c r="H466" s="172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134"/>
      <c r="T466" s="78"/>
      <c r="U466" s="78"/>
      <c r="V466" s="78"/>
      <c r="W466" s="78"/>
      <c r="X466" s="78"/>
    </row>
    <row r="467" spans="3:24" s="107" customFormat="1" x14ac:dyDescent="0.2">
      <c r="C467" s="103"/>
      <c r="D467" s="103"/>
      <c r="H467" s="172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134"/>
      <c r="T467" s="78"/>
      <c r="U467" s="78"/>
      <c r="V467" s="78"/>
      <c r="W467" s="78"/>
      <c r="X467" s="78"/>
    </row>
    <row r="468" spans="3:24" s="107" customFormat="1" x14ac:dyDescent="0.2">
      <c r="C468" s="103"/>
      <c r="D468" s="103"/>
      <c r="H468" s="172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134"/>
      <c r="T468" s="78"/>
      <c r="U468" s="78"/>
      <c r="V468" s="78"/>
      <c r="W468" s="78"/>
      <c r="X468" s="78"/>
    </row>
    <row r="469" spans="3:24" s="107" customFormat="1" x14ac:dyDescent="0.2">
      <c r="C469" s="103"/>
      <c r="D469" s="103"/>
      <c r="H469" s="172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134"/>
      <c r="T469" s="78"/>
      <c r="U469" s="78"/>
      <c r="V469" s="78"/>
      <c r="W469" s="78"/>
      <c r="X469" s="78"/>
    </row>
    <row r="470" spans="3:24" s="107" customFormat="1" x14ac:dyDescent="0.2">
      <c r="C470" s="103"/>
      <c r="D470" s="103"/>
      <c r="H470" s="172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134"/>
      <c r="T470" s="78"/>
      <c r="U470" s="78"/>
      <c r="V470" s="78"/>
      <c r="W470" s="78"/>
      <c r="X470" s="78"/>
    </row>
    <row r="471" spans="3:24" s="107" customFormat="1" x14ac:dyDescent="0.2">
      <c r="C471" s="103"/>
      <c r="D471" s="103"/>
      <c r="H471" s="172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134"/>
      <c r="T471" s="78"/>
      <c r="U471" s="78"/>
      <c r="V471" s="78"/>
      <c r="W471" s="78"/>
      <c r="X471" s="78"/>
    </row>
    <row r="472" spans="3:24" s="107" customFormat="1" x14ac:dyDescent="0.2">
      <c r="C472" s="103"/>
      <c r="D472" s="103"/>
      <c r="H472" s="172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134"/>
      <c r="T472" s="78"/>
      <c r="U472" s="78"/>
      <c r="V472" s="78"/>
      <c r="W472" s="78"/>
      <c r="X472" s="78"/>
    </row>
    <row r="473" spans="3:24" s="107" customFormat="1" x14ac:dyDescent="0.2">
      <c r="C473" s="103"/>
      <c r="D473" s="103"/>
      <c r="H473" s="172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134"/>
      <c r="T473" s="78"/>
      <c r="U473" s="78"/>
      <c r="V473" s="78"/>
      <c r="W473" s="78"/>
      <c r="X473" s="78"/>
    </row>
    <row r="474" spans="3:24" s="107" customFormat="1" x14ac:dyDescent="0.2">
      <c r="C474" s="103"/>
      <c r="D474" s="103"/>
      <c r="H474" s="172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134"/>
      <c r="T474" s="78"/>
      <c r="U474" s="78"/>
      <c r="V474" s="78"/>
      <c r="W474" s="78"/>
      <c r="X474" s="78"/>
    </row>
    <row r="475" spans="3:24" s="107" customFormat="1" x14ac:dyDescent="0.2">
      <c r="C475" s="103"/>
      <c r="D475" s="103"/>
      <c r="H475" s="172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134"/>
      <c r="T475" s="78"/>
      <c r="U475" s="78"/>
      <c r="V475" s="78"/>
      <c r="W475" s="78"/>
      <c r="X475" s="78"/>
    </row>
    <row r="476" spans="3:24" s="107" customFormat="1" x14ac:dyDescent="0.2">
      <c r="C476" s="103"/>
      <c r="D476" s="103"/>
      <c r="H476" s="172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134"/>
      <c r="T476" s="78"/>
      <c r="U476" s="78"/>
      <c r="V476" s="78"/>
      <c r="W476" s="78"/>
      <c r="X476" s="78"/>
    </row>
    <row r="477" spans="3:24" s="107" customFormat="1" x14ac:dyDescent="0.2">
      <c r="C477" s="103"/>
      <c r="D477" s="103"/>
      <c r="H477" s="172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134"/>
      <c r="T477" s="78"/>
      <c r="U477" s="78"/>
      <c r="V477" s="78"/>
      <c r="W477" s="78"/>
      <c r="X477" s="78"/>
    </row>
    <row r="478" spans="3:24" s="107" customFormat="1" x14ac:dyDescent="0.2">
      <c r="C478" s="103"/>
      <c r="D478" s="103"/>
      <c r="H478" s="172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134"/>
      <c r="T478" s="78"/>
      <c r="U478" s="78"/>
      <c r="V478" s="78"/>
      <c r="W478" s="78"/>
      <c r="X478" s="78"/>
    </row>
    <row r="479" spans="3:24" s="107" customFormat="1" x14ac:dyDescent="0.2">
      <c r="C479" s="103"/>
      <c r="D479" s="103"/>
      <c r="H479" s="172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134"/>
      <c r="T479" s="78"/>
      <c r="U479" s="78"/>
      <c r="V479" s="78"/>
      <c r="W479" s="78"/>
      <c r="X479" s="78"/>
    </row>
    <row r="480" spans="3:24" s="107" customFormat="1" x14ac:dyDescent="0.2">
      <c r="C480" s="103"/>
      <c r="D480" s="103"/>
      <c r="H480" s="172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134"/>
      <c r="T480" s="78"/>
      <c r="U480" s="78"/>
      <c r="V480" s="78"/>
      <c r="W480" s="78"/>
      <c r="X480" s="78"/>
    </row>
    <row r="481" spans="3:24" s="107" customFormat="1" x14ac:dyDescent="0.2">
      <c r="C481" s="103"/>
      <c r="D481" s="103"/>
      <c r="H481" s="172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134"/>
      <c r="T481" s="78"/>
      <c r="U481" s="78"/>
      <c r="V481" s="78"/>
      <c r="W481" s="78"/>
      <c r="X481" s="78"/>
    </row>
    <row r="482" spans="3:24" s="107" customFormat="1" x14ac:dyDescent="0.2">
      <c r="C482" s="103"/>
      <c r="D482" s="103"/>
      <c r="H482" s="172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134"/>
      <c r="T482" s="78"/>
      <c r="U482" s="78"/>
      <c r="V482" s="78"/>
      <c r="W482" s="78"/>
      <c r="X482" s="78"/>
    </row>
    <row r="483" spans="3:24" s="107" customFormat="1" x14ac:dyDescent="0.2">
      <c r="C483" s="103"/>
      <c r="D483" s="103"/>
      <c r="H483" s="172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134"/>
      <c r="T483" s="78"/>
      <c r="U483" s="78"/>
      <c r="V483" s="78"/>
      <c r="W483" s="78"/>
      <c r="X483" s="78"/>
    </row>
    <row r="484" spans="3:24" s="107" customFormat="1" x14ac:dyDescent="0.2">
      <c r="C484" s="103"/>
      <c r="D484" s="103"/>
      <c r="H484" s="172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134"/>
      <c r="T484" s="78"/>
      <c r="U484" s="78"/>
      <c r="V484" s="78"/>
      <c r="W484" s="78"/>
      <c r="X484" s="78"/>
    </row>
    <row r="485" spans="3:24" s="107" customFormat="1" x14ac:dyDescent="0.2">
      <c r="C485" s="103"/>
      <c r="D485" s="103"/>
      <c r="H485" s="172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134"/>
      <c r="T485" s="78"/>
      <c r="U485" s="78"/>
      <c r="V485" s="78"/>
      <c r="W485" s="78"/>
      <c r="X485" s="78"/>
    </row>
    <row r="486" spans="3:24" s="107" customFormat="1" x14ac:dyDescent="0.2">
      <c r="C486" s="103"/>
      <c r="D486" s="103"/>
      <c r="H486" s="172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134"/>
      <c r="T486" s="78"/>
      <c r="U486" s="78"/>
      <c r="V486" s="78"/>
      <c r="W486" s="78"/>
      <c r="X486" s="78"/>
    </row>
    <row r="487" spans="3:24" s="107" customFormat="1" x14ac:dyDescent="0.2">
      <c r="C487" s="103"/>
      <c r="D487" s="103"/>
      <c r="H487" s="172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134"/>
      <c r="T487" s="78"/>
      <c r="U487" s="78"/>
      <c r="V487" s="78"/>
      <c r="W487" s="78"/>
      <c r="X487" s="78"/>
    </row>
    <row r="488" spans="3:24" s="107" customFormat="1" x14ac:dyDescent="0.2">
      <c r="C488" s="103"/>
      <c r="D488" s="103"/>
      <c r="H488" s="172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134"/>
      <c r="T488" s="78"/>
      <c r="U488" s="78"/>
      <c r="V488" s="78"/>
      <c r="W488" s="78"/>
      <c r="X488" s="78"/>
    </row>
    <row r="489" spans="3:24" s="107" customFormat="1" x14ac:dyDescent="0.2">
      <c r="C489" s="103"/>
      <c r="D489" s="103"/>
      <c r="H489" s="172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134"/>
      <c r="T489" s="78"/>
      <c r="U489" s="78"/>
      <c r="V489" s="78"/>
      <c r="W489" s="78"/>
      <c r="X489" s="78"/>
    </row>
    <row r="490" spans="3:24" s="107" customFormat="1" x14ac:dyDescent="0.2">
      <c r="C490" s="103"/>
      <c r="D490" s="103"/>
      <c r="H490" s="172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134"/>
      <c r="T490" s="78"/>
      <c r="U490" s="78"/>
      <c r="V490" s="78"/>
      <c r="W490" s="78"/>
      <c r="X490" s="78"/>
    </row>
    <row r="491" spans="3:24" s="107" customFormat="1" x14ac:dyDescent="0.2">
      <c r="C491" s="103"/>
      <c r="D491" s="103"/>
      <c r="H491" s="172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134"/>
      <c r="T491" s="78"/>
      <c r="U491" s="78"/>
      <c r="V491" s="78"/>
      <c r="W491" s="78"/>
      <c r="X491" s="78"/>
    </row>
    <row r="492" spans="3:24" s="107" customFormat="1" x14ac:dyDescent="0.2">
      <c r="C492" s="103"/>
      <c r="D492" s="103"/>
      <c r="H492" s="172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134"/>
      <c r="T492" s="78"/>
      <c r="U492" s="78"/>
      <c r="V492" s="78"/>
      <c r="W492" s="78"/>
      <c r="X492" s="78"/>
    </row>
    <row r="493" spans="3:24" s="107" customFormat="1" x14ac:dyDescent="0.2">
      <c r="C493" s="103"/>
      <c r="D493" s="103"/>
      <c r="H493" s="172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134"/>
      <c r="T493" s="78"/>
      <c r="U493" s="78"/>
      <c r="V493" s="78"/>
      <c r="W493" s="78"/>
      <c r="X493" s="78"/>
    </row>
    <row r="494" spans="3:24" s="107" customFormat="1" x14ac:dyDescent="0.2">
      <c r="C494" s="103"/>
      <c r="D494" s="103"/>
      <c r="H494" s="172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134"/>
      <c r="T494" s="78"/>
      <c r="U494" s="78"/>
      <c r="V494" s="78"/>
      <c r="W494" s="78"/>
      <c r="X494" s="78"/>
    </row>
    <row r="495" spans="3:24" s="107" customFormat="1" x14ac:dyDescent="0.2">
      <c r="C495" s="103"/>
      <c r="D495" s="103"/>
      <c r="H495" s="172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134"/>
      <c r="T495" s="78"/>
      <c r="U495" s="78"/>
      <c r="V495" s="78"/>
      <c r="W495" s="78"/>
      <c r="X495" s="78"/>
    </row>
    <row r="496" spans="3:24" s="107" customFormat="1" x14ac:dyDescent="0.2">
      <c r="C496" s="103"/>
      <c r="D496" s="103"/>
      <c r="H496" s="172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134"/>
      <c r="T496" s="78"/>
      <c r="U496" s="78"/>
      <c r="V496" s="78"/>
      <c r="W496" s="78"/>
      <c r="X496" s="78"/>
    </row>
    <row r="497" spans="3:24" s="107" customFormat="1" x14ac:dyDescent="0.2">
      <c r="C497" s="103"/>
      <c r="D497" s="103"/>
      <c r="H497" s="172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134"/>
      <c r="T497" s="78"/>
      <c r="U497" s="78"/>
      <c r="V497" s="78"/>
      <c r="W497" s="78"/>
      <c r="X497" s="78"/>
    </row>
    <row r="498" spans="3:24" s="107" customFormat="1" x14ac:dyDescent="0.2">
      <c r="C498" s="103"/>
      <c r="D498" s="103"/>
      <c r="H498" s="172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134"/>
      <c r="T498" s="78"/>
      <c r="U498" s="78"/>
      <c r="V498" s="78"/>
      <c r="W498" s="78"/>
      <c r="X498" s="78"/>
    </row>
    <row r="499" spans="3:24" s="107" customFormat="1" x14ac:dyDescent="0.2">
      <c r="C499" s="103"/>
      <c r="D499" s="103"/>
      <c r="H499" s="172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134"/>
      <c r="T499" s="78"/>
      <c r="U499" s="78"/>
      <c r="V499" s="78"/>
      <c r="W499" s="78"/>
      <c r="X499" s="78"/>
    </row>
    <row r="500" spans="3:24" s="107" customFormat="1" x14ac:dyDescent="0.2">
      <c r="C500" s="103"/>
      <c r="D500" s="103"/>
      <c r="H500" s="172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134"/>
      <c r="T500" s="78"/>
      <c r="U500" s="78"/>
      <c r="V500" s="78"/>
      <c r="W500" s="78"/>
      <c r="X500" s="78"/>
    </row>
    <row r="501" spans="3:24" s="107" customFormat="1" x14ac:dyDescent="0.2">
      <c r="C501" s="103"/>
      <c r="D501" s="103"/>
      <c r="H501" s="172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134"/>
      <c r="T501" s="78"/>
      <c r="U501" s="78"/>
      <c r="V501" s="78"/>
      <c r="W501" s="78"/>
      <c r="X501" s="78"/>
    </row>
    <row r="502" spans="3:24" s="107" customFormat="1" x14ac:dyDescent="0.2">
      <c r="C502" s="103"/>
      <c r="D502" s="103"/>
      <c r="H502" s="172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134"/>
      <c r="T502" s="78"/>
      <c r="U502" s="78"/>
      <c r="V502" s="78"/>
      <c r="W502" s="78"/>
      <c r="X502" s="78"/>
    </row>
    <row r="503" spans="3:24" s="107" customFormat="1" x14ac:dyDescent="0.2">
      <c r="C503" s="103"/>
      <c r="D503" s="103"/>
      <c r="H503" s="172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134"/>
      <c r="T503" s="78"/>
      <c r="U503" s="78"/>
      <c r="V503" s="78"/>
      <c r="W503" s="78"/>
      <c r="X503" s="78"/>
    </row>
    <row r="504" spans="3:24" s="107" customFormat="1" x14ac:dyDescent="0.2">
      <c r="C504" s="103"/>
      <c r="D504" s="103"/>
      <c r="H504" s="172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134"/>
      <c r="T504" s="78"/>
      <c r="U504" s="78"/>
      <c r="V504" s="78"/>
      <c r="W504" s="78"/>
      <c r="X504" s="78"/>
    </row>
    <row r="505" spans="3:24" s="107" customFormat="1" x14ac:dyDescent="0.2">
      <c r="C505" s="103"/>
      <c r="D505" s="103"/>
      <c r="H505" s="172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134"/>
      <c r="T505" s="78"/>
      <c r="U505" s="78"/>
      <c r="V505" s="78"/>
      <c r="W505" s="78"/>
      <c r="X505" s="78"/>
    </row>
    <row r="506" spans="3:24" s="107" customFormat="1" x14ac:dyDescent="0.2">
      <c r="C506" s="103"/>
      <c r="D506" s="103"/>
      <c r="H506" s="172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134"/>
      <c r="T506" s="78"/>
      <c r="U506" s="78"/>
      <c r="V506" s="78"/>
      <c r="W506" s="78"/>
      <c r="X506" s="78"/>
    </row>
    <row r="507" spans="3:24" s="107" customFormat="1" x14ac:dyDescent="0.2">
      <c r="C507" s="103"/>
      <c r="D507" s="103"/>
      <c r="H507" s="172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134"/>
      <c r="T507" s="78"/>
      <c r="U507" s="78"/>
      <c r="V507" s="78"/>
      <c r="W507" s="78"/>
      <c r="X507" s="78"/>
    </row>
    <row r="508" spans="3:24" s="107" customFormat="1" x14ac:dyDescent="0.2">
      <c r="C508" s="103"/>
      <c r="D508" s="103"/>
      <c r="H508" s="172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134"/>
      <c r="T508" s="78"/>
      <c r="U508" s="78"/>
      <c r="V508" s="78"/>
      <c r="W508" s="78"/>
      <c r="X508" s="78"/>
    </row>
    <row r="509" spans="3:24" s="107" customFormat="1" x14ac:dyDescent="0.2">
      <c r="C509" s="103"/>
      <c r="D509" s="103"/>
      <c r="H509" s="172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134"/>
      <c r="T509" s="78"/>
      <c r="U509" s="78"/>
      <c r="V509" s="78"/>
      <c r="W509" s="78"/>
      <c r="X509" s="78"/>
    </row>
    <row r="510" spans="3:24" s="107" customFormat="1" x14ac:dyDescent="0.2">
      <c r="C510" s="103"/>
      <c r="D510" s="103"/>
      <c r="H510" s="172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134"/>
      <c r="T510" s="78"/>
      <c r="U510" s="78"/>
      <c r="V510" s="78"/>
      <c r="W510" s="78"/>
      <c r="X510" s="78"/>
    </row>
    <row r="511" spans="3:24" s="107" customFormat="1" x14ac:dyDescent="0.2">
      <c r="C511" s="103"/>
      <c r="D511" s="103"/>
      <c r="H511" s="172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134"/>
      <c r="T511" s="78"/>
      <c r="U511" s="78"/>
      <c r="V511" s="78"/>
      <c r="W511" s="78"/>
      <c r="X511" s="78"/>
    </row>
    <row r="512" spans="3:24" s="107" customFormat="1" x14ac:dyDescent="0.2">
      <c r="C512" s="103"/>
      <c r="D512" s="103"/>
      <c r="H512" s="172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134"/>
      <c r="T512" s="78"/>
      <c r="U512" s="78"/>
      <c r="V512" s="78"/>
      <c r="W512" s="78"/>
      <c r="X512" s="78"/>
    </row>
    <row r="513" spans="3:4" x14ac:dyDescent="0.2">
      <c r="C513" s="103"/>
      <c r="D513" s="103"/>
    </row>
    <row r="514" spans="3:4" x14ac:dyDescent="0.2">
      <c r="C514" s="103"/>
      <c r="D514" s="103"/>
    </row>
    <row r="515" spans="3:4" x14ac:dyDescent="0.2">
      <c r="C515" s="103"/>
      <c r="D515" s="103"/>
    </row>
    <row r="516" spans="3:4" x14ac:dyDescent="0.2">
      <c r="C516" s="103"/>
      <c r="D516" s="103"/>
    </row>
    <row r="517" spans="3:4" x14ac:dyDescent="0.2">
      <c r="C517" s="103"/>
      <c r="D517" s="103"/>
    </row>
    <row r="518" spans="3:4" x14ac:dyDescent="0.2">
      <c r="C518" s="103"/>
      <c r="D518" s="103"/>
    </row>
    <row r="519" spans="3:4" x14ac:dyDescent="0.2">
      <c r="C519" s="103"/>
      <c r="D519" s="103"/>
    </row>
    <row r="520" spans="3:4" x14ac:dyDescent="0.2">
      <c r="C520" s="103"/>
      <c r="D520" s="103"/>
    </row>
    <row r="521" spans="3:4" x14ac:dyDescent="0.2">
      <c r="C521" s="103"/>
      <c r="D521" s="103"/>
    </row>
    <row r="522" spans="3:4" x14ac:dyDescent="0.2">
      <c r="C522" s="103"/>
      <c r="D522" s="103"/>
    </row>
    <row r="523" spans="3:4" x14ac:dyDescent="0.2">
      <c r="C523" s="103"/>
      <c r="D523" s="103"/>
    </row>
    <row r="524" spans="3:4" x14ac:dyDescent="0.2">
      <c r="C524" s="103"/>
      <c r="D524" s="103"/>
    </row>
    <row r="525" spans="3:4" x14ac:dyDescent="0.2">
      <c r="C525" s="103"/>
      <c r="D525" s="103"/>
    </row>
    <row r="526" spans="3:4" x14ac:dyDescent="0.2">
      <c r="C526" s="103"/>
      <c r="D526" s="103"/>
    </row>
    <row r="527" spans="3:4" x14ac:dyDescent="0.2">
      <c r="C527" s="103"/>
      <c r="D527" s="103"/>
    </row>
    <row r="528" spans="3:4" x14ac:dyDescent="0.2">
      <c r="C528" s="103"/>
      <c r="D528" s="103"/>
    </row>
    <row r="529" spans="3:4" x14ac:dyDescent="0.2">
      <c r="C529" s="103"/>
      <c r="D529" s="103"/>
    </row>
    <row r="530" spans="3:4" x14ac:dyDescent="0.2">
      <c r="C530" s="103"/>
      <c r="D530" s="103"/>
    </row>
    <row r="531" spans="3:4" x14ac:dyDescent="0.2">
      <c r="C531" s="103"/>
      <c r="D531" s="103"/>
    </row>
    <row r="532" spans="3:4" x14ac:dyDescent="0.2">
      <c r="C532" s="103"/>
      <c r="D532" s="103"/>
    </row>
    <row r="533" spans="3:4" x14ac:dyDescent="0.2">
      <c r="C533" s="103"/>
      <c r="D533" s="103"/>
    </row>
    <row r="534" spans="3:4" x14ac:dyDescent="0.2">
      <c r="C534" s="103"/>
      <c r="D534" s="103"/>
    </row>
    <row r="535" spans="3:4" x14ac:dyDescent="0.2">
      <c r="C535" s="103"/>
      <c r="D535" s="103"/>
    </row>
    <row r="536" spans="3:4" x14ac:dyDescent="0.2">
      <c r="C536" s="103"/>
      <c r="D536" s="103"/>
    </row>
    <row r="537" spans="3:4" x14ac:dyDescent="0.2">
      <c r="C537" s="103"/>
      <c r="D537" s="103"/>
    </row>
    <row r="538" spans="3:4" x14ac:dyDescent="0.2">
      <c r="C538" s="103"/>
      <c r="D538" s="103"/>
    </row>
    <row r="539" spans="3:4" x14ac:dyDescent="0.2">
      <c r="C539" s="103"/>
      <c r="D539" s="103"/>
    </row>
    <row r="540" spans="3:4" x14ac:dyDescent="0.2">
      <c r="C540" s="103"/>
      <c r="D540" s="103"/>
    </row>
    <row r="541" spans="3:4" x14ac:dyDescent="0.2">
      <c r="C541" s="103"/>
      <c r="D541" s="103"/>
    </row>
    <row r="542" spans="3:4" x14ac:dyDescent="0.2">
      <c r="C542" s="103"/>
      <c r="D542" s="103"/>
    </row>
    <row r="543" spans="3:4" x14ac:dyDescent="0.2">
      <c r="C543" s="103"/>
      <c r="D543" s="103"/>
    </row>
    <row r="544" spans="3:4" x14ac:dyDescent="0.2">
      <c r="C544" s="103"/>
      <c r="D544" s="103"/>
    </row>
    <row r="545" spans="3:4" x14ac:dyDescent="0.2">
      <c r="C545" s="103"/>
      <c r="D545" s="103"/>
    </row>
    <row r="546" spans="3:4" x14ac:dyDescent="0.2">
      <c r="C546" s="103"/>
      <c r="D546" s="103"/>
    </row>
    <row r="547" spans="3:4" x14ac:dyDescent="0.2">
      <c r="C547" s="103"/>
      <c r="D547" s="103"/>
    </row>
    <row r="548" spans="3:4" x14ac:dyDescent="0.2">
      <c r="C548" s="103"/>
      <c r="D548" s="103"/>
    </row>
    <row r="549" spans="3:4" x14ac:dyDescent="0.2">
      <c r="C549" s="103"/>
      <c r="D549" s="103"/>
    </row>
    <row r="550" spans="3:4" x14ac:dyDescent="0.2">
      <c r="C550" s="103"/>
      <c r="D550" s="103"/>
    </row>
    <row r="551" spans="3:4" x14ac:dyDescent="0.2">
      <c r="C551" s="103"/>
      <c r="D551" s="103"/>
    </row>
    <row r="552" spans="3:4" x14ac:dyDescent="0.2">
      <c r="C552" s="103"/>
      <c r="D552" s="103"/>
    </row>
    <row r="553" spans="3:4" x14ac:dyDescent="0.2">
      <c r="C553" s="103"/>
      <c r="D553" s="103"/>
    </row>
    <row r="554" spans="3:4" x14ac:dyDescent="0.2">
      <c r="C554" s="103"/>
      <c r="D554" s="103"/>
    </row>
    <row r="555" spans="3:4" x14ac:dyDescent="0.2">
      <c r="C555" s="103"/>
      <c r="D555" s="103"/>
    </row>
    <row r="556" spans="3:4" x14ac:dyDescent="0.2">
      <c r="C556" s="103"/>
      <c r="D556" s="103"/>
    </row>
    <row r="557" spans="3:4" x14ac:dyDescent="0.2">
      <c r="C557" s="103"/>
      <c r="D557" s="103"/>
    </row>
    <row r="558" spans="3:4" x14ac:dyDescent="0.2">
      <c r="C558" s="103"/>
      <c r="D558" s="103"/>
    </row>
    <row r="559" spans="3:4" x14ac:dyDescent="0.2">
      <c r="C559" s="103"/>
      <c r="D559" s="103"/>
    </row>
    <row r="560" spans="3:4" x14ac:dyDescent="0.2">
      <c r="C560" s="103"/>
      <c r="D560" s="103"/>
    </row>
    <row r="561" spans="3:4" x14ac:dyDescent="0.2">
      <c r="C561" s="103"/>
      <c r="D561" s="103"/>
    </row>
    <row r="562" spans="3:4" x14ac:dyDescent="0.2">
      <c r="C562" s="103"/>
      <c r="D562" s="103"/>
    </row>
    <row r="563" spans="3:4" x14ac:dyDescent="0.2">
      <c r="C563" s="103"/>
      <c r="D563" s="103"/>
    </row>
    <row r="564" spans="3:4" x14ac:dyDescent="0.2">
      <c r="C564" s="103"/>
      <c r="D564" s="103"/>
    </row>
    <row r="565" spans="3:4" x14ac:dyDescent="0.2">
      <c r="C565" s="103"/>
      <c r="D565" s="103"/>
    </row>
    <row r="566" spans="3:4" x14ac:dyDescent="0.2">
      <c r="C566" s="103"/>
      <c r="D566" s="103"/>
    </row>
    <row r="567" spans="3:4" x14ac:dyDescent="0.2">
      <c r="C567" s="103"/>
      <c r="D567" s="103"/>
    </row>
    <row r="568" spans="3:4" x14ac:dyDescent="0.2">
      <c r="C568" s="103"/>
      <c r="D568" s="103"/>
    </row>
    <row r="569" spans="3:4" x14ac:dyDescent="0.2">
      <c r="C569" s="103"/>
      <c r="D569" s="103"/>
    </row>
    <row r="570" spans="3:4" x14ac:dyDescent="0.2">
      <c r="C570" s="103"/>
      <c r="D570" s="103"/>
    </row>
    <row r="571" spans="3:4" x14ac:dyDescent="0.2">
      <c r="C571" s="103"/>
      <c r="D571" s="103"/>
    </row>
    <row r="572" spans="3:4" x14ac:dyDescent="0.2">
      <c r="C572" s="103"/>
      <c r="D572" s="103"/>
    </row>
    <row r="573" spans="3:4" x14ac:dyDescent="0.2">
      <c r="C573" s="103"/>
      <c r="D573" s="103"/>
    </row>
    <row r="574" spans="3:4" x14ac:dyDescent="0.2">
      <c r="C574" s="103"/>
      <c r="D574" s="103"/>
    </row>
    <row r="575" spans="3:4" x14ac:dyDescent="0.2">
      <c r="C575" s="103"/>
      <c r="D575" s="103"/>
    </row>
    <row r="576" spans="3:4" x14ac:dyDescent="0.2">
      <c r="C576" s="103"/>
      <c r="D576" s="103"/>
    </row>
    <row r="577" spans="3:4" x14ac:dyDescent="0.2">
      <c r="C577" s="103"/>
      <c r="D577" s="103"/>
    </row>
    <row r="578" spans="3:4" x14ac:dyDescent="0.2">
      <c r="C578" s="103"/>
      <c r="D578" s="103"/>
    </row>
    <row r="579" spans="3:4" x14ac:dyDescent="0.2">
      <c r="C579" s="103"/>
      <c r="D579" s="103"/>
    </row>
    <row r="580" spans="3:4" x14ac:dyDescent="0.2">
      <c r="C580" s="103"/>
      <c r="D580" s="103"/>
    </row>
    <row r="581" spans="3:4" x14ac:dyDescent="0.2">
      <c r="C581" s="103"/>
      <c r="D581" s="103"/>
    </row>
    <row r="582" spans="3:4" x14ac:dyDescent="0.2">
      <c r="C582" s="103"/>
      <c r="D582" s="103"/>
    </row>
    <row r="583" spans="3:4" x14ac:dyDescent="0.2">
      <c r="C583" s="103"/>
      <c r="D583" s="103"/>
    </row>
    <row r="584" spans="3:4" x14ac:dyDescent="0.2">
      <c r="C584" s="103"/>
      <c r="D584" s="103"/>
    </row>
    <row r="585" spans="3:4" x14ac:dyDescent="0.2">
      <c r="C585" s="103"/>
      <c r="D585" s="103"/>
    </row>
    <row r="586" spans="3:4" x14ac:dyDescent="0.2">
      <c r="C586" s="103"/>
      <c r="D586" s="103"/>
    </row>
    <row r="587" spans="3:4" x14ac:dyDescent="0.2">
      <c r="C587" s="103"/>
      <c r="D587" s="103"/>
    </row>
    <row r="588" spans="3:4" x14ac:dyDescent="0.2">
      <c r="C588" s="103"/>
      <c r="D588" s="103"/>
    </row>
    <row r="589" spans="3:4" x14ac:dyDescent="0.2">
      <c r="C589" s="103"/>
      <c r="D589" s="103"/>
    </row>
    <row r="590" spans="3:4" x14ac:dyDescent="0.2">
      <c r="C590" s="103"/>
      <c r="D590" s="103"/>
    </row>
    <row r="591" spans="3:4" x14ac:dyDescent="0.2">
      <c r="C591" s="103"/>
      <c r="D591" s="103"/>
    </row>
    <row r="592" spans="3:4" x14ac:dyDescent="0.2">
      <c r="C592" s="103"/>
      <c r="D592" s="103"/>
    </row>
    <row r="593" spans="3:4" x14ac:dyDescent="0.2">
      <c r="C593" s="103"/>
      <c r="D593" s="103"/>
    </row>
    <row r="594" spans="3:4" x14ac:dyDescent="0.2">
      <c r="C594" s="103"/>
      <c r="D594" s="103"/>
    </row>
    <row r="595" spans="3:4" x14ac:dyDescent="0.2">
      <c r="C595" s="103"/>
      <c r="D595" s="103"/>
    </row>
    <row r="596" spans="3:4" x14ac:dyDescent="0.2">
      <c r="C596" s="103"/>
      <c r="D596" s="103"/>
    </row>
    <row r="597" spans="3:4" x14ac:dyDescent="0.2">
      <c r="C597" s="103"/>
      <c r="D597" s="103"/>
    </row>
    <row r="598" spans="3:4" x14ac:dyDescent="0.2">
      <c r="C598" s="103"/>
      <c r="D598" s="103"/>
    </row>
    <row r="599" spans="3:4" x14ac:dyDescent="0.2">
      <c r="C599" s="103"/>
      <c r="D599" s="103"/>
    </row>
    <row r="600" spans="3:4" x14ac:dyDescent="0.2">
      <c r="C600" s="103"/>
      <c r="D600" s="103"/>
    </row>
    <row r="601" spans="3:4" x14ac:dyDescent="0.2">
      <c r="C601" s="103"/>
      <c r="D601" s="103"/>
    </row>
    <row r="602" spans="3:4" x14ac:dyDescent="0.2">
      <c r="C602" s="103"/>
      <c r="D602" s="103"/>
    </row>
    <row r="603" spans="3:4" x14ac:dyDescent="0.2">
      <c r="C603" s="103"/>
      <c r="D603" s="103"/>
    </row>
    <row r="604" spans="3:4" x14ac:dyDescent="0.2">
      <c r="C604" s="103"/>
      <c r="D604" s="103"/>
    </row>
    <row r="605" spans="3:4" x14ac:dyDescent="0.2">
      <c r="C605" s="103"/>
      <c r="D605" s="103"/>
    </row>
    <row r="606" spans="3:4" x14ac:dyDescent="0.2">
      <c r="C606" s="103"/>
      <c r="D606" s="103"/>
    </row>
    <row r="607" spans="3:4" x14ac:dyDescent="0.2">
      <c r="C607" s="103"/>
      <c r="D607" s="103"/>
    </row>
    <row r="608" spans="3:4" x14ac:dyDescent="0.2">
      <c r="C608" s="103"/>
      <c r="D608" s="103"/>
    </row>
    <row r="609" spans="3:4" x14ac:dyDescent="0.2">
      <c r="C609" s="103"/>
      <c r="D609" s="103"/>
    </row>
    <row r="610" spans="3:4" x14ac:dyDescent="0.2">
      <c r="C610" s="103"/>
      <c r="D610" s="103"/>
    </row>
    <row r="611" spans="3:4" x14ac:dyDescent="0.2">
      <c r="C611" s="103"/>
      <c r="D611" s="103"/>
    </row>
    <row r="612" spans="3:4" x14ac:dyDescent="0.2">
      <c r="C612" s="103"/>
      <c r="D612" s="103"/>
    </row>
    <row r="613" spans="3:4" x14ac:dyDescent="0.2">
      <c r="C613" s="103"/>
      <c r="D613" s="103"/>
    </row>
    <row r="614" spans="3:4" x14ac:dyDescent="0.2">
      <c r="C614" s="103"/>
      <c r="D614" s="103"/>
    </row>
    <row r="615" spans="3:4" x14ac:dyDescent="0.2">
      <c r="C615" s="103"/>
      <c r="D615" s="103"/>
    </row>
    <row r="616" spans="3:4" x14ac:dyDescent="0.2">
      <c r="C616" s="103"/>
      <c r="D616" s="103"/>
    </row>
    <row r="617" spans="3:4" x14ac:dyDescent="0.2">
      <c r="C617" s="103"/>
      <c r="D617" s="103"/>
    </row>
    <row r="618" spans="3:4" x14ac:dyDescent="0.2">
      <c r="C618" s="103"/>
      <c r="D618" s="103"/>
    </row>
    <row r="619" spans="3:4" x14ac:dyDescent="0.2">
      <c r="C619" s="103"/>
      <c r="D619" s="103"/>
    </row>
    <row r="620" spans="3:4" x14ac:dyDescent="0.2">
      <c r="C620" s="103"/>
      <c r="D620" s="103"/>
    </row>
    <row r="621" spans="3:4" x14ac:dyDescent="0.2">
      <c r="C621" s="103"/>
      <c r="D621" s="103"/>
    </row>
    <row r="622" spans="3:4" x14ac:dyDescent="0.2">
      <c r="C622" s="103"/>
      <c r="D622" s="103"/>
    </row>
    <row r="623" spans="3:4" x14ac:dyDescent="0.2">
      <c r="C623" s="103"/>
      <c r="D623" s="103"/>
    </row>
    <row r="624" spans="3:4" x14ac:dyDescent="0.2">
      <c r="C624" s="103"/>
      <c r="D624" s="103"/>
    </row>
    <row r="625" spans="3:4" x14ac:dyDescent="0.2">
      <c r="C625" s="103"/>
      <c r="D625" s="103"/>
    </row>
    <row r="626" spans="3:4" x14ac:dyDescent="0.2">
      <c r="C626" s="103"/>
      <c r="D626" s="103"/>
    </row>
    <row r="627" spans="3:4" x14ac:dyDescent="0.2">
      <c r="C627" s="103"/>
      <c r="D627" s="103"/>
    </row>
    <row r="628" spans="3:4" x14ac:dyDescent="0.2">
      <c r="C628" s="103"/>
      <c r="D628" s="103"/>
    </row>
    <row r="629" spans="3:4" x14ac:dyDescent="0.2">
      <c r="C629" s="103"/>
      <c r="D629" s="103"/>
    </row>
    <row r="630" spans="3:4" x14ac:dyDescent="0.2">
      <c r="C630" s="103"/>
      <c r="D630" s="103"/>
    </row>
    <row r="631" spans="3:4" x14ac:dyDescent="0.2">
      <c r="C631" s="103"/>
      <c r="D631" s="103"/>
    </row>
    <row r="632" spans="3:4" x14ac:dyDescent="0.2">
      <c r="C632" s="103"/>
      <c r="D632" s="103"/>
    </row>
    <row r="633" spans="3:4" x14ac:dyDescent="0.2">
      <c r="C633" s="103"/>
      <c r="D633" s="103"/>
    </row>
    <row r="634" spans="3:4" x14ac:dyDescent="0.2">
      <c r="C634" s="103"/>
      <c r="D634" s="103"/>
    </row>
    <row r="635" spans="3:4" x14ac:dyDescent="0.2">
      <c r="C635" s="103"/>
      <c r="D635" s="103"/>
    </row>
    <row r="636" spans="3:4" x14ac:dyDescent="0.2">
      <c r="C636" s="103"/>
      <c r="D636" s="103"/>
    </row>
    <row r="637" spans="3:4" x14ac:dyDescent="0.2">
      <c r="C637" s="103"/>
      <c r="D637" s="103"/>
    </row>
    <row r="638" spans="3:4" x14ac:dyDescent="0.2">
      <c r="C638" s="103"/>
      <c r="D638" s="103"/>
    </row>
    <row r="639" spans="3:4" x14ac:dyDescent="0.2">
      <c r="C639" s="103"/>
      <c r="D639" s="103"/>
    </row>
    <row r="640" spans="3:4" x14ac:dyDescent="0.2">
      <c r="C640" s="103"/>
      <c r="D640" s="103"/>
    </row>
    <row r="641" spans="3:4" x14ac:dyDescent="0.2">
      <c r="C641" s="103"/>
      <c r="D641" s="103"/>
    </row>
    <row r="642" spans="3:4" x14ac:dyDescent="0.2">
      <c r="C642" s="103"/>
      <c r="D642" s="103"/>
    </row>
    <row r="643" spans="3:4" x14ac:dyDescent="0.2">
      <c r="C643" s="103"/>
      <c r="D643" s="103"/>
    </row>
    <row r="644" spans="3:4" x14ac:dyDescent="0.2">
      <c r="C644" s="103"/>
      <c r="D644" s="103"/>
    </row>
    <row r="645" spans="3:4" x14ac:dyDescent="0.2">
      <c r="C645" s="103"/>
      <c r="D645" s="103"/>
    </row>
    <row r="646" spans="3:4" x14ac:dyDescent="0.2">
      <c r="C646" s="103"/>
      <c r="D646" s="103"/>
    </row>
    <row r="647" spans="3:4" x14ac:dyDescent="0.2">
      <c r="C647" s="103"/>
      <c r="D647" s="103"/>
    </row>
    <row r="648" spans="3:4" x14ac:dyDescent="0.2">
      <c r="C648" s="103"/>
      <c r="D648" s="103"/>
    </row>
    <row r="649" spans="3:4" x14ac:dyDescent="0.2">
      <c r="C649" s="103"/>
      <c r="D649" s="103"/>
    </row>
    <row r="650" spans="3:4" x14ac:dyDescent="0.2">
      <c r="C650" s="103"/>
      <c r="D650" s="103"/>
    </row>
    <row r="651" spans="3:4" x14ac:dyDescent="0.2">
      <c r="C651" s="103"/>
      <c r="D651" s="103"/>
    </row>
    <row r="652" spans="3:4" x14ac:dyDescent="0.2">
      <c r="C652" s="103"/>
      <c r="D652" s="103"/>
    </row>
    <row r="653" spans="3:4" x14ac:dyDescent="0.2">
      <c r="C653" s="103"/>
      <c r="D653" s="103"/>
    </row>
    <row r="654" spans="3:4" x14ac:dyDescent="0.2">
      <c r="C654" s="103"/>
      <c r="D654" s="103"/>
    </row>
    <row r="655" spans="3:4" x14ac:dyDescent="0.2">
      <c r="C655" s="103"/>
      <c r="D655" s="103"/>
    </row>
    <row r="656" spans="3:4" x14ac:dyDescent="0.2">
      <c r="C656" s="103"/>
      <c r="D656" s="103"/>
    </row>
    <row r="657" spans="3:4" x14ac:dyDescent="0.2">
      <c r="C657" s="103"/>
      <c r="D657" s="103"/>
    </row>
    <row r="658" spans="3:4" x14ac:dyDescent="0.2">
      <c r="C658" s="103"/>
      <c r="D658" s="103"/>
    </row>
    <row r="659" spans="3:4" x14ac:dyDescent="0.2">
      <c r="C659" s="103"/>
      <c r="D659" s="103"/>
    </row>
    <row r="660" spans="3:4" x14ac:dyDescent="0.2">
      <c r="C660" s="103"/>
      <c r="D660" s="103"/>
    </row>
    <row r="661" spans="3:4" x14ac:dyDescent="0.2">
      <c r="C661" s="103"/>
      <c r="D661" s="103"/>
    </row>
    <row r="662" spans="3:4" x14ac:dyDescent="0.2">
      <c r="C662" s="103"/>
      <c r="D662" s="103"/>
    </row>
    <row r="663" spans="3:4" x14ac:dyDescent="0.2">
      <c r="C663" s="103"/>
      <c r="D663" s="103"/>
    </row>
    <row r="664" spans="3:4" x14ac:dyDescent="0.2">
      <c r="C664" s="103"/>
      <c r="D664" s="103"/>
    </row>
    <row r="665" spans="3:4" x14ac:dyDescent="0.2">
      <c r="C665" s="103"/>
      <c r="D665" s="103"/>
    </row>
    <row r="666" spans="3:4" x14ac:dyDescent="0.2">
      <c r="C666" s="103"/>
      <c r="D666" s="103"/>
    </row>
    <row r="667" spans="3:4" x14ac:dyDescent="0.2">
      <c r="C667" s="103"/>
      <c r="D667" s="103"/>
    </row>
    <row r="668" spans="3:4" x14ac:dyDescent="0.2">
      <c r="C668" s="103"/>
      <c r="D668" s="103"/>
    </row>
    <row r="669" spans="3:4" x14ac:dyDescent="0.2">
      <c r="C669" s="103"/>
      <c r="D669" s="103"/>
    </row>
    <row r="670" spans="3:4" x14ac:dyDescent="0.2">
      <c r="C670" s="103"/>
      <c r="D670" s="103"/>
    </row>
    <row r="671" spans="3:4" x14ac:dyDescent="0.2">
      <c r="C671" s="103"/>
      <c r="D671" s="103"/>
    </row>
    <row r="672" spans="3:4" x14ac:dyDescent="0.2">
      <c r="C672" s="103"/>
      <c r="D672" s="103"/>
    </row>
    <row r="673" spans="3:4" x14ac:dyDescent="0.2">
      <c r="C673" s="103"/>
      <c r="D673" s="103"/>
    </row>
    <row r="674" spans="3:4" x14ac:dyDescent="0.2">
      <c r="C674" s="103"/>
      <c r="D674" s="103"/>
    </row>
    <row r="675" spans="3:4" x14ac:dyDescent="0.2">
      <c r="C675" s="103"/>
      <c r="D675" s="103"/>
    </row>
    <row r="676" spans="3:4" x14ac:dyDescent="0.2">
      <c r="C676" s="103"/>
      <c r="D676" s="103"/>
    </row>
    <row r="677" spans="3:4" x14ac:dyDescent="0.2">
      <c r="C677" s="103"/>
      <c r="D677" s="103"/>
    </row>
    <row r="678" spans="3:4" x14ac:dyDescent="0.2">
      <c r="C678" s="103"/>
      <c r="D678" s="103"/>
    </row>
    <row r="679" spans="3:4" x14ac:dyDescent="0.2">
      <c r="C679" s="103"/>
      <c r="D679" s="103"/>
    </row>
    <row r="680" spans="3:4" x14ac:dyDescent="0.2">
      <c r="C680" s="103"/>
      <c r="D680" s="103"/>
    </row>
    <row r="681" spans="3:4" x14ac:dyDescent="0.2">
      <c r="C681" s="103"/>
      <c r="D681" s="103"/>
    </row>
    <row r="682" spans="3:4" x14ac:dyDescent="0.2">
      <c r="C682" s="103"/>
      <c r="D682" s="103"/>
    </row>
    <row r="683" spans="3:4" x14ac:dyDescent="0.2">
      <c r="C683" s="103"/>
      <c r="D683" s="103"/>
    </row>
    <row r="684" spans="3:4" x14ac:dyDescent="0.2">
      <c r="C684" s="103"/>
      <c r="D684" s="103"/>
    </row>
    <row r="685" spans="3:4" x14ac:dyDescent="0.2">
      <c r="C685" s="103"/>
      <c r="D685" s="103"/>
    </row>
    <row r="686" spans="3:4" x14ac:dyDescent="0.2">
      <c r="C686" s="103"/>
      <c r="D686" s="103"/>
    </row>
    <row r="687" spans="3:4" x14ac:dyDescent="0.2">
      <c r="C687" s="103"/>
      <c r="D687" s="103"/>
    </row>
    <row r="688" spans="3:4" x14ac:dyDescent="0.2">
      <c r="C688" s="103"/>
      <c r="D688" s="103"/>
    </row>
    <row r="689" spans="3:4" x14ac:dyDescent="0.2">
      <c r="C689" s="103"/>
      <c r="D689" s="103"/>
    </row>
    <row r="690" spans="3:4" x14ac:dyDescent="0.2">
      <c r="C690" s="103"/>
      <c r="D690" s="103"/>
    </row>
    <row r="691" spans="3:4" x14ac:dyDescent="0.2">
      <c r="C691" s="103"/>
      <c r="D691" s="103"/>
    </row>
    <row r="692" spans="3:4" x14ac:dyDescent="0.2">
      <c r="C692" s="103"/>
      <c r="D692" s="103"/>
    </row>
    <row r="693" spans="3:4" x14ac:dyDescent="0.2">
      <c r="C693" s="103"/>
      <c r="D693" s="103"/>
    </row>
    <row r="694" spans="3:4" x14ac:dyDescent="0.2">
      <c r="C694" s="103"/>
      <c r="D694" s="103"/>
    </row>
    <row r="695" spans="3:4" x14ac:dyDescent="0.2">
      <c r="C695" s="103"/>
      <c r="D695" s="103"/>
    </row>
    <row r="696" spans="3:4" x14ac:dyDescent="0.2">
      <c r="C696" s="103"/>
      <c r="D696" s="103"/>
    </row>
    <row r="697" spans="3:4" x14ac:dyDescent="0.2">
      <c r="C697" s="103"/>
      <c r="D697" s="103"/>
    </row>
    <row r="698" spans="3:4" x14ac:dyDescent="0.2">
      <c r="C698" s="103"/>
      <c r="D698" s="103"/>
    </row>
    <row r="699" spans="3:4" x14ac:dyDescent="0.2">
      <c r="C699" s="103"/>
      <c r="D699" s="103"/>
    </row>
    <row r="700" spans="3:4" x14ac:dyDescent="0.2">
      <c r="C700" s="103"/>
      <c r="D700" s="103"/>
    </row>
    <row r="701" spans="3:4" x14ac:dyDescent="0.2">
      <c r="C701" s="103"/>
      <c r="D701" s="103"/>
    </row>
    <row r="702" spans="3:4" x14ac:dyDescent="0.2">
      <c r="C702" s="103"/>
      <c r="D702" s="103"/>
    </row>
    <row r="703" spans="3:4" x14ac:dyDescent="0.2">
      <c r="C703" s="103"/>
      <c r="D703" s="103"/>
    </row>
    <row r="704" spans="3:4" x14ac:dyDescent="0.2">
      <c r="C704" s="103"/>
      <c r="D704" s="103"/>
    </row>
    <row r="705" spans="3:4" x14ac:dyDescent="0.2">
      <c r="C705" s="103"/>
      <c r="D705" s="103"/>
    </row>
    <row r="706" spans="3:4" x14ac:dyDescent="0.2">
      <c r="C706" s="103"/>
      <c r="D706" s="103"/>
    </row>
    <row r="707" spans="3:4" x14ac:dyDescent="0.2">
      <c r="C707" s="103"/>
      <c r="D707" s="103"/>
    </row>
    <row r="708" spans="3:4" x14ac:dyDescent="0.2">
      <c r="C708" s="103"/>
      <c r="D708" s="103"/>
    </row>
    <row r="709" spans="3:4" x14ac:dyDescent="0.2">
      <c r="C709" s="103"/>
      <c r="D709" s="103"/>
    </row>
    <row r="710" spans="3:4" x14ac:dyDescent="0.2">
      <c r="C710" s="103"/>
      <c r="D710" s="103"/>
    </row>
    <row r="711" spans="3:4" x14ac:dyDescent="0.2">
      <c r="C711" s="103"/>
      <c r="D711" s="103"/>
    </row>
    <row r="712" spans="3:4" x14ac:dyDescent="0.2">
      <c r="C712" s="103"/>
      <c r="D712" s="103"/>
    </row>
    <row r="713" spans="3:4" x14ac:dyDescent="0.2">
      <c r="C713" s="103"/>
      <c r="D713" s="103"/>
    </row>
    <row r="714" spans="3:4" x14ac:dyDescent="0.2">
      <c r="C714" s="103"/>
      <c r="D714" s="103"/>
    </row>
    <row r="715" spans="3:4" x14ac:dyDescent="0.2">
      <c r="C715" s="103"/>
      <c r="D715" s="103"/>
    </row>
    <row r="716" spans="3:4" x14ac:dyDescent="0.2">
      <c r="C716" s="103"/>
      <c r="D716" s="103"/>
    </row>
    <row r="717" spans="3:4" x14ac:dyDescent="0.2">
      <c r="C717" s="103"/>
      <c r="D717" s="103"/>
    </row>
    <row r="718" spans="3:4" x14ac:dyDescent="0.2">
      <c r="C718" s="103"/>
      <c r="D718" s="103"/>
    </row>
    <row r="719" spans="3:4" x14ac:dyDescent="0.2">
      <c r="C719" s="103"/>
      <c r="D719" s="103"/>
    </row>
    <row r="720" spans="3:4" x14ac:dyDescent="0.2">
      <c r="C720" s="103"/>
      <c r="D720" s="103"/>
    </row>
    <row r="721" spans="3:4" x14ac:dyDescent="0.2">
      <c r="C721" s="103"/>
      <c r="D721" s="103"/>
    </row>
    <row r="722" spans="3:4" x14ac:dyDescent="0.2">
      <c r="C722" s="103"/>
      <c r="D722" s="103"/>
    </row>
    <row r="723" spans="3:4" x14ac:dyDescent="0.2">
      <c r="C723" s="103"/>
      <c r="D723" s="103"/>
    </row>
    <row r="724" spans="3:4" x14ac:dyDescent="0.2">
      <c r="C724" s="103"/>
      <c r="D724" s="103"/>
    </row>
    <row r="725" spans="3:4" x14ac:dyDescent="0.2">
      <c r="C725" s="103"/>
      <c r="D725" s="103"/>
    </row>
    <row r="726" spans="3:4" x14ac:dyDescent="0.2">
      <c r="C726" s="103"/>
      <c r="D726" s="103"/>
    </row>
    <row r="727" spans="3:4" x14ac:dyDescent="0.2">
      <c r="C727" s="103"/>
      <c r="D727" s="103"/>
    </row>
    <row r="728" spans="3:4" x14ac:dyDescent="0.2">
      <c r="C728" s="103"/>
      <c r="D728" s="103"/>
    </row>
    <row r="729" spans="3:4" x14ac:dyDescent="0.2">
      <c r="C729" s="103"/>
      <c r="D729" s="103"/>
    </row>
    <row r="730" spans="3:4" x14ac:dyDescent="0.2">
      <c r="C730" s="103"/>
      <c r="D730" s="103"/>
    </row>
    <row r="731" spans="3:4" x14ac:dyDescent="0.2">
      <c r="C731" s="103"/>
      <c r="D731" s="103"/>
    </row>
    <row r="732" spans="3:4" x14ac:dyDescent="0.2">
      <c r="C732" s="103"/>
      <c r="D732" s="103"/>
    </row>
    <row r="733" spans="3:4" x14ac:dyDescent="0.2">
      <c r="C733" s="103"/>
      <c r="D733" s="103"/>
    </row>
    <row r="734" spans="3:4" x14ac:dyDescent="0.2">
      <c r="C734" s="103"/>
      <c r="D734" s="103"/>
    </row>
    <row r="735" spans="3:4" x14ac:dyDescent="0.2">
      <c r="C735" s="103"/>
      <c r="D735" s="103"/>
    </row>
    <row r="736" spans="3:4" x14ac:dyDescent="0.2">
      <c r="C736" s="103"/>
      <c r="D736" s="103"/>
    </row>
    <row r="737" spans="3:4" x14ac:dyDescent="0.2">
      <c r="C737" s="103"/>
      <c r="D737" s="103"/>
    </row>
    <row r="738" spans="3:4" x14ac:dyDescent="0.2">
      <c r="C738" s="103"/>
      <c r="D738" s="103"/>
    </row>
    <row r="739" spans="3:4" x14ac:dyDescent="0.2">
      <c r="C739" s="103"/>
      <c r="D739" s="103"/>
    </row>
    <row r="740" spans="3:4" x14ac:dyDescent="0.2">
      <c r="C740" s="103"/>
      <c r="D740" s="103"/>
    </row>
    <row r="741" spans="3:4" x14ac:dyDescent="0.2">
      <c r="C741" s="103"/>
      <c r="D741" s="103"/>
    </row>
    <row r="742" spans="3:4" x14ac:dyDescent="0.2">
      <c r="C742" s="103"/>
      <c r="D742" s="103"/>
    </row>
    <row r="743" spans="3:4" x14ac:dyDescent="0.2">
      <c r="C743" s="103"/>
      <c r="D743" s="103"/>
    </row>
    <row r="744" spans="3:4" x14ac:dyDescent="0.2">
      <c r="C744" s="103"/>
      <c r="D744" s="103"/>
    </row>
    <row r="745" spans="3:4" x14ac:dyDescent="0.2">
      <c r="C745" s="103"/>
      <c r="D745" s="103"/>
    </row>
    <row r="746" spans="3:4" x14ac:dyDescent="0.2">
      <c r="C746" s="103"/>
      <c r="D746" s="103"/>
    </row>
    <row r="747" spans="3:4" x14ac:dyDescent="0.2">
      <c r="C747" s="103"/>
      <c r="D747" s="103"/>
    </row>
    <row r="748" spans="3:4" x14ac:dyDescent="0.2">
      <c r="C748" s="103"/>
      <c r="D748" s="103"/>
    </row>
    <row r="749" spans="3:4" x14ac:dyDescent="0.2">
      <c r="C749" s="103"/>
      <c r="D749" s="103"/>
    </row>
    <row r="750" spans="3:4" x14ac:dyDescent="0.2">
      <c r="C750" s="103"/>
      <c r="D750" s="103"/>
    </row>
    <row r="751" spans="3:4" x14ac:dyDescent="0.2">
      <c r="C751" s="103"/>
      <c r="D751" s="103"/>
    </row>
    <row r="752" spans="3:4" x14ac:dyDescent="0.2">
      <c r="C752" s="103"/>
      <c r="D752" s="103"/>
    </row>
    <row r="753" spans="3:4" x14ac:dyDescent="0.2">
      <c r="C753" s="103"/>
      <c r="D753" s="103"/>
    </row>
    <row r="754" spans="3:4" x14ac:dyDescent="0.2">
      <c r="C754" s="103"/>
      <c r="D754" s="103"/>
    </row>
    <row r="755" spans="3:4" x14ac:dyDescent="0.2">
      <c r="C755" s="103"/>
      <c r="D755" s="103"/>
    </row>
    <row r="756" spans="3:4" x14ac:dyDescent="0.2">
      <c r="C756" s="103"/>
      <c r="D756" s="103"/>
    </row>
    <row r="757" spans="3:4" x14ac:dyDescent="0.2">
      <c r="C757" s="103"/>
      <c r="D757" s="103"/>
    </row>
    <row r="758" spans="3:4" x14ac:dyDescent="0.2">
      <c r="C758" s="103"/>
      <c r="D758" s="103"/>
    </row>
    <row r="759" spans="3:4" x14ac:dyDescent="0.2">
      <c r="C759" s="103"/>
      <c r="D759" s="103"/>
    </row>
    <row r="760" spans="3:4" x14ac:dyDescent="0.2">
      <c r="C760" s="103"/>
      <c r="D760" s="103"/>
    </row>
    <row r="761" spans="3:4" x14ac:dyDescent="0.2">
      <c r="C761" s="103"/>
      <c r="D761" s="103"/>
    </row>
    <row r="762" spans="3:4" x14ac:dyDescent="0.2">
      <c r="C762" s="103"/>
      <c r="D762" s="103"/>
    </row>
    <row r="763" spans="3:4" x14ac:dyDescent="0.2">
      <c r="C763" s="103"/>
      <c r="D763" s="103"/>
    </row>
    <row r="764" spans="3:4" x14ac:dyDescent="0.2">
      <c r="C764" s="103"/>
      <c r="D764" s="103"/>
    </row>
    <row r="765" spans="3:4" x14ac:dyDescent="0.2">
      <c r="C765" s="103"/>
      <c r="D765" s="103"/>
    </row>
    <row r="766" spans="3:4" x14ac:dyDescent="0.2">
      <c r="C766" s="103"/>
      <c r="D766" s="103"/>
    </row>
    <row r="767" spans="3:4" x14ac:dyDescent="0.2">
      <c r="C767" s="103"/>
      <c r="D767" s="103"/>
    </row>
    <row r="768" spans="3:4" x14ac:dyDescent="0.2">
      <c r="C768" s="103"/>
      <c r="D768" s="103"/>
    </row>
    <row r="769" spans="3:4" x14ac:dyDescent="0.2">
      <c r="C769" s="103"/>
      <c r="D769" s="103"/>
    </row>
    <row r="770" spans="3:4" x14ac:dyDescent="0.2">
      <c r="C770" s="103"/>
      <c r="D770" s="103"/>
    </row>
    <row r="771" spans="3:4" x14ac:dyDescent="0.2">
      <c r="C771" s="103"/>
      <c r="D771" s="103"/>
    </row>
    <row r="772" spans="3:4" x14ac:dyDescent="0.2">
      <c r="C772" s="103"/>
      <c r="D772" s="103"/>
    </row>
    <row r="773" spans="3:4" x14ac:dyDescent="0.2">
      <c r="C773" s="103"/>
      <c r="D773" s="103"/>
    </row>
    <row r="774" spans="3:4" x14ac:dyDescent="0.2">
      <c r="C774" s="103"/>
      <c r="D774" s="103"/>
    </row>
    <row r="775" spans="3:4" x14ac:dyDescent="0.2">
      <c r="C775" s="103"/>
      <c r="D775" s="103"/>
    </row>
    <row r="776" spans="3:4" x14ac:dyDescent="0.2">
      <c r="C776" s="103"/>
      <c r="D776" s="103"/>
    </row>
    <row r="777" spans="3:4" x14ac:dyDescent="0.2">
      <c r="C777" s="103"/>
      <c r="D777" s="103"/>
    </row>
    <row r="778" spans="3:4" x14ac:dyDescent="0.2">
      <c r="C778" s="103"/>
      <c r="D778" s="103"/>
    </row>
    <row r="779" spans="3:4" x14ac:dyDescent="0.2">
      <c r="C779" s="103"/>
      <c r="D779" s="103"/>
    </row>
    <row r="780" spans="3:4" x14ac:dyDescent="0.2">
      <c r="C780" s="103"/>
      <c r="D780" s="103"/>
    </row>
    <row r="781" spans="3:4" x14ac:dyDescent="0.2">
      <c r="C781" s="103"/>
      <c r="D781" s="103"/>
    </row>
    <row r="782" spans="3:4" x14ac:dyDescent="0.2">
      <c r="C782" s="103"/>
      <c r="D782" s="103"/>
    </row>
    <row r="783" spans="3:4" x14ac:dyDescent="0.2">
      <c r="C783" s="103"/>
      <c r="D783" s="103"/>
    </row>
    <row r="784" spans="3:4" x14ac:dyDescent="0.2">
      <c r="C784" s="103"/>
      <c r="D784" s="103"/>
    </row>
    <row r="785" spans="3:4" x14ac:dyDescent="0.2">
      <c r="C785" s="103"/>
      <c r="D785" s="103"/>
    </row>
    <row r="786" spans="3:4" x14ac:dyDescent="0.2">
      <c r="C786" s="103"/>
      <c r="D786" s="103"/>
    </row>
    <row r="787" spans="3:4" x14ac:dyDescent="0.2">
      <c r="C787" s="103"/>
      <c r="D787" s="103"/>
    </row>
    <row r="788" spans="3:4" x14ac:dyDescent="0.2">
      <c r="C788" s="103"/>
      <c r="D788" s="103"/>
    </row>
    <row r="789" spans="3:4" x14ac:dyDescent="0.2">
      <c r="C789" s="103"/>
      <c r="D789" s="103"/>
    </row>
    <row r="790" spans="3:4" x14ac:dyDescent="0.2">
      <c r="C790" s="103"/>
      <c r="D790" s="103"/>
    </row>
    <row r="791" spans="3:4" x14ac:dyDescent="0.2">
      <c r="C791" s="103"/>
      <c r="D791" s="103"/>
    </row>
    <row r="792" spans="3:4" x14ac:dyDescent="0.2">
      <c r="C792" s="103"/>
      <c r="D792" s="103"/>
    </row>
    <row r="793" spans="3:4" x14ac:dyDescent="0.2">
      <c r="C793" s="103"/>
      <c r="D793" s="103"/>
    </row>
    <row r="794" spans="3:4" x14ac:dyDescent="0.2">
      <c r="C794" s="103"/>
      <c r="D794" s="103"/>
    </row>
    <row r="795" spans="3:4" x14ac:dyDescent="0.2">
      <c r="C795" s="103"/>
      <c r="D795" s="103"/>
    </row>
    <row r="796" spans="3:4" x14ac:dyDescent="0.2">
      <c r="C796" s="103"/>
      <c r="D796" s="103"/>
    </row>
    <row r="797" spans="3:4" x14ac:dyDescent="0.2">
      <c r="C797" s="103"/>
      <c r="D797" s="103"/>
    </row>
    <row r="798" spans="3:4" x14ac:dyDescent="0.2">
      <c r="C798" s="103"/>
      <c r="D798" s="103"/>
    </row>
    <row r="799" spans="3:4" x14ac:dyDescent="0.2">
      <c r="C799" s="103"/>
      <c r="D799" s="103"/>
    </row>
    <row r="800" spans="3:4" x14ac:dyDescent="0.2">
      <c r="C800" s="103"/>
      <c r="D800" s="103"/>
    </row>
    <row r="801" spans="3:4" x14ac:dyDescent="0.2">
      <c r="C801" s="103"/>
      <c r="D801" s="103"/>
    </row>
    <row r="802" spans="3:4" x14ac:dyDescent="0.2">
      <c r="C802" s="103"/>
      <c r="D802" s="103"/>
    </row>
    <row r="803" spans="3:4" x14ac:dyDescent="0.2">
      <c r="C803" s="103"/>
      <c r="D803" s="103"/>
    </row>
    <row r="804" spans="3:4" x14ac:dyDescent="0.2">
      <c r="C804" s="103"/>
      <c r="D804" s="103"/>
    </row>
    <row r="805" spans="3:4" x14ac:dyDescent="0.2">
      <c r="C805" s="103"/>
      <c r="D805" s="103"/>
    </row>
    <row r="806" spans="3:4" x14ac:dyDescent="0.2">
      <c r="C806" s="103"/>
      <c r="D806" s="103"/>
    </row>
    <row r="807" spans="3:4" x14ac:dyDescent="0.2">
      <c r="C807" s="103"/>
      <c r="D807" s="103"/>
    </row>
    <row r="808" spans="3:4" x14ac:dyDescent="0.2">
      <c r="C808" s="103"/>
      <c r="D808" s="103"/>
    </row>
    <row r="809" spans="3:4" x14ac:dyDescent="0.2">
      <c r="C809" s="103"/>
      <c r="D809" s="103"/>
    </row>
    <row r="810" spans="3:4" x14ac:dyDescent="0.2">
      <c r="C810" s="103"/>
      <c r="D810" s="103"/>
    </row>
    <row r="811" spans="3:4" x14ac:dyDescent="0.2">
      <c r="C811" s="103"/>
      <c r="D811" s="103"/>
    </row>
    <row r="812" spans="3:4" x14ac:dyDescent="0.2">
      <c r="C812" s="103"/>
      <c r="D812" s="103"/>
    </row>
    <row r="813" spans="3:4" x14ac:dyDescent="0.2">
      <c r="C813" s="103"/>
      <c r="D813" s="103"/>
    </row>
    <row r="814" spans="3:4" x14ac:dyDescent="0.2">
      <c r="C814" s="103"/>
      <c r="D814" s="103"/>
    </row>
    <row r="815" spans="3:4" x14ac:dyDescent="0.2">
      <c r="C815" s="103"/>
      <c r="D815" s="103"/>
    </row>
    <row r="816" spans="3:4" x14ac:dyDescent="0.2">
      <c r="C816" s="103"/>
      <c r="D816" s="103"/>
    </row>
    <row r="817" spans="3:4" x14ac:dyDescent="0.2">
      <c r="C817" s="103"/>
      <c r="D817" s="103"/>
    </row>
    <row r="818" spans="3:4" x14ac:dyDescent="0.2">
      <c r="C818" s="103"/>
      <c r="D818" s="103"/>
    </row>
    <row r="819" spans="3:4" x14ac:dyDescent="0.2">
      <c r="C819" s="103"/>
      <c r="D819" s="103"/>
    </row>
    <row r="820" spans="3:4" x14ac:dyDescent="0.2">
      <c r="C820" s="103"/>
      <c r="D820" s="103"/>
    </row>
    <row r="821" spans="3:4" x14ac:dyDescent="0.2">
      <c r="C821" s="103"/>
      <c r="D821" s="103"/>
    </row>
    <row r="822" spans="3:4" x14ac:dyDescent="0.2">
      <c r="C822" s="103"/>
      <c r="D822" s="103"/>
    </row>
    <row r="823" spans="3:4" x14ac:dyDescent="0.2">
      <c r="C823" s="103"/>
      <c r="D823" s="103"/>
    </row>
    <row r="824" spans="3:4" x14ac:dyDescent="0.2">
      <c r="C824" s="103"/>
      <c r="D824" s="103"/>
    </row>
    <row r="825" spans="3:4" x14ac:dyDescent="0.2">
      <c r="C825" s="103"/>
      <c r="D825" s="103"/>
    </row>
    <row r="826" spans="3:4" x14ac:dyDescent="0.2">
      <c r="C826" s="103"/>
      <c r="D826" s="103"/>
    </row>
    <row r="827" spans="3:4" x14ac:dyDescent="0.2">
      <c r="C827" s="103"/>
      <c r="D827" s="103"/>
    </row>
    <row r="828" spans="3:4" x14ac:dyDescent="0.2">
      <c r="C828" s="103"/>
      <c r="D828" s="103"/>
    </row>
    <row r="829" spans="3:4" x14ac:dyDescent="0.2">
      <c r="C829" s="103"/>
      <c r="D829" s="103"/>
    </row>
    <row r="830" spans="3:4" x14ac:dyDescent="0.2">
      <c r="C830" s="103"/>
      <c r="D830" s="103"/>
    </row>
    <row r="831" spans="3:4" x14ac:dyDescent="0.2">
      <c r="C831" s="103"/>
      <c r="D831" s="103"/>
    </row>
    <row r="832" spans="3:4" x14ac:dyDescent="0.2">
      <c r="C832" s="103"/>
      <c r="D832" s="103"/>
    </row>
    <row r="833" spans="3:4" x14ac:dyDescent="0.2">
      <c r="C833" s="103"/>
      <c r="D833" s="103"/>
    </row>
    <row r="834" spans="3:4" x14ac:dyDescent="0.2">
      <c r="C834" s="103"/>
      <c r="D834" s="103"/>
    </row>
    <row r="835" spans="3:4" x14ac:dyDescent="0.2">
      <c r="C835" s="103"/>
      <c r="D835" s="103"/>
    </row>
    <row r="836" spans="3:4" x14ac:dyDescent="0.2">
      <c r="C836" s="103"/>
      <c r="D836" s="103"/>
    </row>
    <row r="837" spans="3:4" x14ac:dyDescent="0.2">
      <c r="C837" s="103"/>
      <c r="D837" s="103"/>
    </row>
    <row r="838" spans="3:4" x14ac:dyDescent="0.2">
      <c r="C838" s="103"/>
      <c r="D838" s="103"/>
    </row>
    <row r="839" spans="3:4" x14ac:dyDescent="0.2">
      <c r="C839" s="103"/>
      <c r="D839" s="103"/>
    </row>
    <row r="840" spans="3:4" x14ac:dyDescent="0.2">
      <c r="C840" s="103"/>
      <c r="D840" s="103"/>
    </row>
    <row r="841" spans="3:4" x14ac:dyDescent="0.2">
      <c r="C841" s="103"/>
      <c r="D841" s="103"/>
    </row>
    <row r="842" spans="3:4" x14ac:dyDescent="0.2">
      <c r="C842" s="103"/>
      <c r="D842" s="103"/>
    </row>
    <row r="843" spans="3:4" x14ac:dyDescent="0.2">
      <c r="C843" s="103"/>
      <c r="D843" s="103"/>
    </row>
    <row r="844" spans="3:4" x14ac:dyDescent="0.2">
      <c r="C844" s="103"/>
      <c r="D844" s="103"/>
    </row>
    <row r="845" spans="3:4" x14ac:dyDescent="0.2">
      <c r="C845" s="103"/>
      <c r="D845" s="103"/>
    </row>
    <row r="846" spans="3:4" x14ac:dyDescent="0.2">
      <c r="C846" s="103"/>
      <c r="D846" s="103"/>
    </row>
    <row r="847" spans="3:4" x14ac:dyDescent="0.2">
      <c r="C847" s="103"/>
      <c r="D847" s="103"/>
    </row>
    <row r="848" spans="3:4" x14ac:dyDescent="0.2">
      <c r="C848" s="103"/>
      <c r="D848" s="103"/>
    </row>
    <row r="849" spans="3:4" x14ac:dyDescent="0.2">
      <c r="C849" s="103"/>
      <c r="D849" s="103"/>
    </row>
    <row r="850" spans="3:4" x14ac:dyDescent="0.2">
      <c r="C850" s="103"/>
      <c r="D850" s="103"/>
    </row>
    <row r="851" spans="3:4" x14ac:dyDescent="0.2">
      <c r="C851" s="103"/>
      <c r="D851" s="103"/>
    </row>
    <row r="852" spans="3:4" x14ac:dyDescent="0.2">
      <c r="C852" s="103"/>
      <c r="D852" s="103"/>
    </row>
    <row r="853" spans="3:4" x14ac:dyDescent="0.2">
      <c r="C853" s="103"/>
      <c r="D853" s="103"/>
    </row>
    <row r="854" spans="3:4" x14ac:dyDescent="0.2">
      <c r="C854" s="103"/>
      <c r="D854" s="103"/>
    </row>
    <row r="855" spans="3:4" x14ac:dyDescent="0.2">
      <c r="C855" s="103"/>
      <c r="D855" s="103"/>
    </row>
    <row r="856" spans="3:4" x14ac:dyDescent="0.2">
      <c r="C856" s="103"/>
      <c r="D856" s="103"/>
    </row>
    <row r="857" spans="3:4" x14ac:dyDescent="0.2">
      <c r="C857" s="103"/>
      <c r="D857" s="103"/>
    </row>
    <row r="858" spans="3:4" x14ac:dyDescent="0.2">
      <c r="C858" s="103"/>
      <c r="D858" s="103"/>
    </row>
    <row r="859" spans="3:4" x14ac:dyDescent="0.2">
      <c r="C859" s="103"/>
      <c r="D859" s="103"/>
    </row>
    <row r="860" spans="3:4" x14ac:dyDescent="0.2">
      <c r="C860" s="103"/>
      <c r="D860" s="103"/>
    </row>
    <row r="861" spans="3:4" x14ac:dyDescent="0.2">
      <c r="C861" s="103"/>
      <c r="D861" s="103"/>
    </row>
    <row r="862" spans="3:4" x14ac:dyDescent="0.2">
      <c r="C862" s="103"/>
      <c r="D862" s="103"/>
    </row>
    <row r="863" spans="3:4" x14ac:dyDescent="0.2">
      <c r="C863" s="103"/>
      <c r="D863" s="103"/>
    </row>
    <row r="864" spans="3:4" x14ac:dyDescent="0.2">
      <c r="C864" s="103"/>
      <c r="D864" s="103"/>
    </row>
    <row r="865" spans="3:4" x14ac:dyDescent="0.2">
      <c r="C865" s="103"/>
      <c r="D865" s="103"/>
    </row>
    <row r="866" spans="3:4" x14ac:dyDescent="0.2">
      <c r="C866" s="103"/>
      <c r="D866" s="103"/>
    </row>
    <row r="867" spans="3:4" x14ac:dyDescent="0.2">
      <c r="C867" s="103"/>
      <c r="D867" s="103"/>
    </row>
    <row r="868" spans="3:4" x14ac:dyDescent="0.2">
      <c r="C868" s="103"/>
      <c r="D868" s="103"/>
    </row>
    <row r="869" spans="3:4" x14ac:dyDescent="0.2">
      <c r="C869" s="103"/>
      <c r="D869" s="103"/>
    </row>
    <row r="870" spans="3:4" x14ac:dyDescent="0.2">
      <c r="C870" s="103"/>
      <c r="D870" s="103"/>
    </row>
    <row r="871" spans="3:4" x14ac:dyDescent="0.2">
      <c r="C871" s="103"/>
      <c r="D871" s="103"/>
    </row>
    <row r="872" spans="3:4" x14ac:dyDescent="0.2">
      <c r="C872" s="103"/>
      <c r="D872" s="103"/>
    </row>
    <row r="873" spans="3:4" x14ac:dyDescent="0.2">
      <c r="C873" s="103"/>
      <c r="D873" s="103"/>
    </row>
    <row r="874" spans="3:4" x14ac:dyDescent="0.2">
      <c r="C874" s="103"/>
      <c r="D874" s="103"/>
    </row>
    <row r="875" spans="3:4" x14ac:dyDescent="0.2">
      <c r="C875" s="103"/>
      <c r="D875" s="103"/>
    </row>
    <row r="876" spans="3:4" x14ac:dyDescent="0.2">
      <c r="C876" s="103"/>
      <c r="D876" s="103"/>
    </row>
    <row r="877" spans="3:4" x14ac:dyDescent="0.2">
      <c r="C877" s="103"/>
      <c r="D877" s="103"/>
    </row>
    <row r="878" spans="3:4" x14ac:dyDescent="0.2">
      <c r="C878" s="103"/>
      <c r="D878" s="103"/>
    </row>
    <row r="879" spans="3:4" x14ac:dyDescent="0.2">
      <c r="C879" s="103"/>
      <c r="D879" s="103"/>
    </row>
    <row r="880" spans="3:4" x14ac:dyDescent="0.2">
      <c r="C880" s="103"/>
      <c r="D880" s="103"/>
    </row>
    <row r="881" spans="3:4" x14ac:dyDescent="0.2">
      <c r="C881" s="103"/>
      <c r="D881" s="103"/>
    </row>
    <row r="882" spans="3:4" x14ac:dyDescent="0.2">
      <c r="C882" s="103"/>
      <c r="D882" s="103"/>
    </row>
    <row r="883" spans="3:4" x14ac:dyDescent="0.2">
      <c r="C883" s="103"/>
      <c r="D883" s="103"/>
    </row>
    <row r="884" spans="3:4" x14ac:dyDescent="0.2">
      <c r="C884" s="103"/>
      <c r="D884" s="103"/>
    </row>
    <row r="885" spans="3:4" x14ac:dyDescent="0.2">
      <c r="C885" s="103"/>
      <c r="D885" s="103"/>
    </row>
    <row r="886" spans="3:4" x14ac:dyDescent="0.2">
      <c r="C886" s="103"/>
      <c r="D886" s="103"/>
    </row>
    <row r="887" spans="3:4" x14ac:dyDescent="0.2">
      <c r="C887" s="103"/>
      <c r="D887" s="103"/>
    </row>
    <row r="888" spans="3:4" x14ac:dyDescent="0.2">
      <c r="C888" s="103"/>
      <c r="D888" s="103"/>
    </row>
    <row r="889" spans="3:4" x14ac:dyDescent="0.2">
      <c r="C889" s="103"/>
      <c r="D889" s="103"/>
    </row>
    <row r="890" spans="3:4" x14ac:dyDescent="0.2">
      <c r="C890" s="103"/>
      <c r="D890" s="103"/>
    </row>
    <row r="891" spans="3:4" x14ac:dyDescent="0.2">
      <c r="C891" s="103"/>
      <c r="D891" s="103"/>
    </row>
    <row r="892" spans="3:4" x14ac:dyDescent="0.2">
      <c r="C892" s="103"/>
      <c r="D892" s="103"/>
    </row>
    <row r="893" spans="3:4" x14ac:dyDescent="0.2">
      <c r="C893" s="103"/>
      <c r="D893" s="103"/>
    </row>
    <row r="894" spans="3:4" x14ac:dyDescent="0.2">
      <c r="C894" s="103"/>
      <c r="D894" s="103"/>
    </row>
    <row r="895" spans="3:4" x14ac:dyDescent="0.2">
      <c r="C895" s="103"/>
      <c r="D895" s="103"/>
    </row>
    <row r="896" spans="3:4" x14ac:dyDescent="0.2">
      <c r="C896" s="103"/>
      <c r="D896" s="103"/>
    </row>
    <row r="897" spans="3:4" x14ac:dyDescent="0.2">
      <c r="C897" s="103"/>
      <c r="D897" s="103"/>
    </row>
    <row r="898" spans="3:4" x14ac:dyDescent="0.2">
      <c r="C898" s="103"/>
      <c r="D898" s="103"/>
    </row>
    <row r="899" spans="3:4" x14ac:dyDescent="0.2">
      <c r="C899" s="103"/>
      <c r="D899" s="103"/>
    </row>
    <row r="900" spans="3:4" x14ac:dyDescent="0.2">
      <c r="C900" s="103"/>
      <c r="D900" s="103"/>
    </row>
    <row r="901" spans="3:4" x14ac:dyDescent="0.2">
      <c r="C901" s="103"/>
      <c r="D901" s="103"/>
    </row>
    <row r="902" spans="3:4" x14ac:dyDescent="0.2">
      <c r="C902" s="103"/>
      <c r="D902" s="103"/>
    </row>
    <row r="903" spans="3:4" x14ac:dyDescent="0.2">
      <c r="C903" s="103"/>
      <c r="D903" s="103"/>
    </row>
    <row r="904" spans="3:4" x14ac:dyDescent="0.2">
      <c r="C904" s="103"/>
      <c r="D904" s="103"/>
    </row>
    <row r="905" spans="3:4" x14ac:dyDescent="0.2">
      <c r="C905" s="103"/>
      <c r="D905" s="103"/>
    </row>
    <row r="906" spans="3:4" x14ac:dyDescent="0.2">
      <c r="C906" s="103"/>
      <c r="D906" s="103"/>
    </row>
  </sheetData>
  <mergeCells count="1">
    <mergeCell ref="T6:U6"/>
  </mergeCells>
  <phoneticPr fontId="0" type="noConversion"/>
  <pageMargins left="0.15748031496062992" right="0.15748031496062992" top="0.39370078740157483" bottom="0.39370078740157483" header="0.31496062992125984" footer="0.31496062992125984"/>
  <pageSetup paperSize="8" scale="7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Y1220"/>
  <sheetViews>
    <sheetView showGridLines="0" zoomScaleNormal="100" workbookViewId="0">
      <selection activeCell="E2" sqref="E2"/>
    </sheetView>
  </sheetViews>
  <sheetFormatPr defaultColWidth="9.140625" defaultRowHeight="12.75" x14ac:dyDescent="0.2"/>
  <cols>
    <col min="1" max="1" width="1.5703125" style="1" customWidth="1"/>
    <col min="2" max="2" width="5.140625" style="1" customWidth="1"/>
    <col min="3" max="3" width="34" style="1" customWidth="1"/>
    <col min="4" max="4" width="10.5703125" style="1" customWidth="1"/>
    <col min="5" max="5" width="8.7109375" style="12" bestFit="1" customWidth="1"/>
    <col min="6" max="6" width="8.85546875" style="1" bestFit="1" customWidth="1"/>
    <col min="7" max="7" width="6.5703125" style="1" customWidth="1"/>
    <col min="8" max="8" width="11.7109375" style="1" customWidth="1"/>
    <col min="9" max="9" width="10.85546875" style="1" bestFit="1" customWidth="1"/>
    <col min="10" max="10" width="9.7109375" style="1" customWidth="1"/>
    <col min="11" max="11" width="10.7109375" style="1" customWidth="1"/>
    <col min="12" max="12" width="12.28515625" style="1" bestFit="1" customWidth="1"/>
    <col min="13" max="13" width="9.7109375" style="1" customWidth="1"/>
    <col min="14" max="14" width="7.28515625" style="1" customWidth="1"/>
    <col min="15" max="15" width="10.85546875" style="1" bestFit="1" customWidth="1"/>
    <col min="16" max="16" width="15.85546875" style="1" bestFit="1" customWidth="1"/>
    <col min="17" max="17" width="10.85546875" style="1" customWidth="1"/>
    <col min="18" max="18" width="7.85546875" style="1" customWidth="1"/>
    <col min="19" max="19" width="12.42578125" style="1" customWidth="1"/>
    <col min="20" max="21" width="10.85546875" style="1" bestFit="1" customWidth="1"/>
    <col min="22" max="22" width="10" style="1" customWidth="1"/>
    <col min="23" max="23" width="10.140625" style="1" customWidth="1"/>
    <col min="24" max="24" width="10.28515625" style="1" bestFit="1" customWidth="1"/>
    <col min="25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112"/>
      <c r="C6" s="113" t="s">
        <v>0</v>
      </c>
      <c r="D6" s="258"/>
      <c r="E6" s="258"/>
      <c r="F6" s="259"/>
      <c r="G6" s="259"/>
      <c r="H6" s="461" t="s">
        <v>1</v>
      </c>
      <c r="I6" s="461"/>
      <c r="J6" s="461"/>
      <c r="K6" s="461"/>
      <c r="L6" s="460"/>
      <c r="M6" s="69"/>
      <c r="N6" s="65"/>
      <c r="O6" s="65"/>
      <c r="P6" s="65" t="s">
        <v>2</v>
      </c>
      <c r="Q6" s="65"/>
      <c r="R6" s="65"/>
      <c r="S6" s="91"/>
      <c r="T6" s="459"/>
      <c r="U6" s="460"/>
      <c r="V6" s="69"/>
      <c r="W6" s="65" t="s">
        <v>3</v>
      </c>
      <c r="X6" s="68"/>
    </row>
    <row r="7" spans="1:25" s="8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398" t="s">
        <v>714</v>
      </c>
      <c r="H7" s="130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117" t="s">
        <v>11</v>
      </c>
      <c r="N7" s="30" t="s">
        <v>4</v>
      </c>
      <c r="O7" s="125" t="s">
        <v>12</v>
      </c>
      <c r="P7" s="125" t="s">
        <v>13</v>
      </c>
      <c r="Q7" s="125" t="s">
        <v>14</v>
      </c>
      <c r="R7" s="125" t="s">
        <v>10</v>
      </c>
      <c r="S7" s="126" t="s">
        <v>15</v>
      </c>
      <c r="T7" s="125" t="s">
        <v>7</v>
      </c>
      <c r="U7" s="125" t="s">
        <v>7</v>
      </c>
      <c r="V7" s="124" t="s">
        <v>16</v>
      </c>
      <c r="W7" s="125" t="s">
        <v>17</v>
      </c>
      <c r="X7" s="128" t="s">
        <v>18</v>
      </c>
    </row>
    <row r="8" spans="1:25" s="8" customFormat="1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399" t="s">
        <v>694</v>
      </c>
      <c r="H8" s="295">
        <f>+I4</f>
        <v>45292</v>
      </c>
      <c r="I8" s="296" t="s">
        <v>20</v>
      </c>
      <c r="J8" s="296"/>
      <c r="K8" s="296"/>
      <c r="L8" s="297">
        <f>+K4</f>
        <v>45350</v>
      </c>
      <c r="M8" s="298" t="s">
        <v>21</v>
      </c>
      <c r="N8" s="299"/>
      <c r="O8" s="299">
        <f>+I4</f>
        <v>45292</v>
      </c>
      <c r="P8" s="296" t="s">
        <v>22</v>
      </c>
      <c r="Q8" s="296" t="s">
        <v>9</v>
      </c>
      <c r="R8" s="300"/>
      <c r="S8" s="297">
        <f>+K4</f>
        <v>45350</v>
      </c>
      <c r="T8" s="295">
        <f>+S8</f>
        <v>45350</v>
      </c>
      <c r="U8" s="297">
        <f>+O8</f>
        <v>45292</v>
      </c>
      <c r="V8" s="302"/>
      <c r="W8" s="296" t="s">
        <v>23</v>
      </c>
      <c r="X8" s="303" t="s">
        <v>24</v>
      </c>
      <c r="Y8" s="1"/>
    </row>
    <row r="9" spans="1:25" s="107" customFormat="1" x14ac:dyDescent="0.2">
      <c r="B9" s="86"/>
      <c r="C9" s="107" t="s">
        <v>710</v>
      </c>
      <c r="D9" s="260"/>
      <c r="E9" s="261"/>
      <c r="F9" s="253">
        <v>12</v>
      </c>
      <c r="G9" s="405">
        <v>0</v>
      </c>
      <c r="H9" s="407">
        <v>0</v>
      </c>
      <c r="I9" s="78"/>
      <c r="J9" s="78"/>
      <c r="K9" s="78"/>
      <c r="L9" s="89">
        <f>+H9+I9-J9+K9</f>
        <v>0</v>
      </c>
      <c r="M9" s="106">
        <v>0.15</v>
      </c>
      <c r="N9" s="416" t="s">
        <v>713</v>
      </c>
      <c r="O9" s="108">
        <v>0</v>
      </c>
      <c r="P9" s="78">
        <f>IF(N9="RV",(U9+I9)*M9*($E$2-12+F9)/12,(M9/N9)*$G$2/12)</f>
        <v>0</v>
      </c>
      <c r="Q9" s="78"/>
      <c r="R9" s="78"/>
      <c r="S9" s="89">
        <f>+O9+P9-Q9+R9</f>
        <v>0</v>
      </c>
      <c r="T9" s="78">
        <f t="shared" ref="T9" si="0">L9-S9</f>
        <v>0</v>
      </c>
      <c r="U9" s="78">
        <f t="shared" ref="U9" si="1">SUM(H9-O9)</f>
        <v>0</v>
      </c>
      <c r="V9" s="90">
        <f t="shared" ref="V9" si="2">+J9-Q9</f>
        <v>0</v>
      </c>
      <c r="W9" s="78"/>
      <c r="X9" s="85"/>
      <c r="Y9" s="78"/>
    </row>
    <row r="10" spans="1:25" s="107" customFormat="1" x14ac:dyDescent="0.2">
      <c r="B10" s="86"/>
      <c r="D10" s="260"/>
      <c r="E10" s="261"/>
      <c r="F10" s="253"/>
      <c r="G10" s="405"/>
      <c r="H10" s="407"/>
      <c r="I10" s="78"/>
      <c r="J10" s="78"/>
      <c r="K10" s="78"/>
      <c r="L10" s="89"/>
      <c r="M10" s="106"/>
      <c r="N10" s="417"/>
      <c r="O10" s="108"/>
      <c r="P10" s="78"/>
      <c r="Q10" s="78"/>
      <c r="R10" s="78"/>
      <c r="S10" s="89"/>
      <c r="T10" s="78"/>
      <c r="U10" s="78"/>
      <c r="V10" s="90"/>
      <c r="W10" s="78"/>
      <c r="X10" s="85"/>
      <c r="Y10" s="78"/>
    </row>
    <row r="11" spans="1:25" s="107" customFormat="1" ht="13.5" customHeight="1" x14ac:dyDescent="0.2">
      <c r="B11" s="86"/>
      <c r="C11" s="242"/>
      <c r="D11" s="263"/>
      <c r="E11" s="261"/>
      <c r="F11" s="262"/>
      <c r="G11" s="405"/>
      <c r="H11" s="407"/>
      <c r="I11" s="78"/>
      <c r="J11" s="78"/>
      <c r="K11" s="78"/>
      <c r="L11" s="89"/>
      <c r="M11" s="106"/>
      <c r="N11" s="106"/>
      <c r="O11" s="108"/>
      <c r="P11" s="78"/>
      <c r="Q11" s="78"/>
      <c r="R11" s="78"/>
      <c r="S11" s="89"/>
      <c r="T11" s="78"/>
      <c r="U11" s="78"/>
      <c r="V11" s="90"/>
      <c r="W11" s="78"/>
      <c r="X11" s="85"/>
      <c r="Y11" s="78"/>
    </row>
    <row r="12" spans="1:25" s="107" customFormat="1" ht="13.5" customHeight="1" x14ac:dyDescent="0.2">
      <c r="B12" s="86"/>
      <c r="C12" s="242"/>
      <c r="D12" s="263"/>
      <c r="E12" s="261"/>
      <c r="F12" s="262"/>
      <c r="G12" s="405"/>
      <c r="H12" s="407"/>
      <c r="I12" s="78"/>
      <c r="J12" s="78"/>
      <c r="K12" s="78"/>
      <c r="L12" s="89"/>
      <c r="M12" s="106"/>
      <c r="N12" s="106"/>
      <c r="O12" s="108"/>
      <c r="P12" s="78"/>
      <c r="Q12" s="78"/>
      <c r="R12" s="78"/>
      <c r="S12" s="89"/>
      <c r="T12" s="78"/>
      <c r="U12" s="78"/>
      <c r="V12" s="90"/>
      <c r="W12" s="78"/>
      <c r="X12" s="85"/>
      <c r="Y12" s="78"/>
    </row>
    <row r="13" spans="1:25" s="107" customFormat="1" ht="13.5" customHeight="1" x14ac:dyDescent="0.2">
      <c r="B13" s="86"/>
      <c r="C13" s="242"/>
      <c r="D13" s="263"/>
      <c r="E13" s="261"/>
      <c r="F13" s="262"/>
      <c r="G13" s="405"/>
      <c r="H13" s="407"/>
      <c r="I13" s="78"/>
      <c r="J13" s="78"/>
      <c r="K13" s="78"/>
      <c r="L13" s="89"/>
      <c r="M13" s="106"/>
      <c r="N13" s="106"/>
      <c r="O13" s="108"/>
      <c r="P13" s="78"/>
      <c r="Q13" s="78"/>
      <c r="R13" s="78"/>
      <c r="S13" s="132"/>
      <c r="T13" s="78"/>
      <c r="U13" s="78"/>
      <c r="V13" s="90"/>
      <c r="W13" s="78"/>
      <c r="X13" s="85"/>
      <c r="Y13" s="78"/>
    </row>
    <row r="14" spans="1:25" s="107" customFormat="1" ht="13.5" customHeight="1" x14ac:dyDescent="0.2">
      <c r="B14" s="86"/>
      <c r="C14" s="242"/>
      <c r="D14" s="263"/>
      <c r="E14" s="261"/>
      <c r="F14" s="262"/>
      <c r="G14" s="405"/>
      <c r="H14" s="407"/>
      <c r="I14" s="78"/>
      <c r="J14" s="78"/>
      <c r="K14" s="78"/>
      <c r="L14" s="89"/>
      <c r="M14" s="106"/>
      <c r="N14" s="106"/>
      <c r="O14" s="108"/>
      <c r="P14" s="78"/>
      <c r="Q14" s="78"/>
      <c r="R14" s="78"/>
      <c r="S14" s="132"/>
      <c r="T14" s="78"/>
      <c r="U14" s="78"/>
      <c r="V14" s="90"/>
      <c r="W14" s="78"/>
      <c r="X14" s="85"/>
      <c r="Y14" s="78"/>
    </row>
    <row r="15" spans="1:25" s="107" customFormat="1" x14ac:dyDescent="0.2">
      <c r="B15" s="86"/>
      <c r="D15" s="260"/>
      <c r="E15" s="261"/>
      <c r="F15" s="253"/>
      <c r="G15" s="253"/>
      <c r="H15" s="105"/>
      <c r="I15" s="78"/>
      <c r="J15" s="78"/>
      <c r="K15" s="78"/>
      <c r="L15" s="89"/>
      <c r="M15" s="106"/>
      <c r="N15" s="106"/>
      <c r="O15" s="108"/>
      <c r="P15" s="78"/>
      <c r="Q15" s="78"/>
      <c r="R15" s="78"/>
      <c r="S15" s="132"/>
      <c r="T15" s="78"/>
      <c r="U15" s="78"/>
      <c r="V15" s="90"/>
      <c r="W15" s="78"/>
      <c r="X15" s="85"/>
      <c r="Y15" s="78"/>
    </row>
    <row r="16" spans="1:25" s="107" customFormat="1" ht="14.25" thickBot="1" x14ac:dyDescent="0.3">
      <c r="B16" s="119"/>
      <c r="C16" s="129" t="s">
        <v>33</v>
      </c>
      <c r="D16" s="264"/>
      <c r="E16" s="265"/>
      <c r="F16" s="256"/>
      <c r="G16" s="256"/>
      <c r="H16" s="121">
        <f>SUM(H9:H15)</f>
        <v>0</v>
      </c>
      <c r="I16" s="121">
        <f>SUM(I9:I15)</f>
        <v>0</v>
      </c>
      <c r="J16" s="121">
        <f>SUM(J9:J15)</f>
        <v>0</v>
      </c>
      <c r="K16" s="121"/>
      <c r="L16" s="122">
        <f>SUM(H16:I16)-J16</f>
        <v>0</v>
      </c>
      <c r="M16" s="121"/>
      <c r="N16" s="121"/>
      <c r="O16" s="121">
        <f t="shared" ref="O16:U16" si="3">SUM(O9:O15)</f>
        <v>0</v>
      </c>
      <c r="P16" s="121">
        <f t="shared" si="3"/>
        <v>0</v>
      </c>
      <c r="Q16" s="121">
        <f t="shared" si="3"/>
        <v>0</v>
      </c>
      <c r="R16" s="121">
        <f t="shared" si="3"/>
        <v>0</v>
      </c>
      <c r="S16" s="133">
        <f t="shared" si="3"/>
        <v>0</v>
      </c>
      <c r="T16" s="121">
        <f t="shared" si="3"/>
        <v>0</v>
      </c>
      <c r="U16" s="121">
        <f t="shared" si="3"/>
        <v>0</v>
      </c>
      <c r="V16" s="127">
        <f>SUM(V5:V15)</f>
        <v>0</v>
      </c>
      <c r="W16" s="121">
        <f>SUM(W5:W15)</f>
        <v>0</v>
      </c>
      <c r="X16" s="123">
        <f>SUM(X5:X15)</f>
        <v>0</v>
      </c>
      <c r="Y16" s="78"/>
    </row>
    <row r="17" spans="5:24" s="107" customFormat="1" x14ac:dyDescent="0.2">
      <c r="E17" s="111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134"/>
      <c r="T17" s="78"/>
      <c r="U17" s="78"/>
      <c r="V17" s="78"/>
      <c r="W17" s="78"/>
      <c r="X17" s="78"/>
    </row>
    <row r="18" spans="5:24" s="107" customFormat="1" x14ac:dyDescent="0.2">
      <c r="E18" s="111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134"/>
      <c r="T18" s="78"/>
      <c r="U18" s="78"/>
      <c r="V18" s="78"/>
      <c r="W18" s="78"/>
      <c r="X18" s="78"/>
    </row>
    <row r="19" spans="5:24" s="107" customFormat="1" x14ac:dyDescent="0.2">
      <c r="E19" s="111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134"/>
      <c r="T19" s="78"/>
      <c r="U19" s="78"/>
      <c r="V19" s="78"/>
      <c r="W19" s="78"/>
      <c r="X19" s="78"/>
    </row>
    <row r="20" spans="5:24" s="107" customFormat="1" x14ac:dyDescent="0.2">
      <c r="E20" s="111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134"/>
      <c r="T20" s="78"/>
      <c r="U20" s="78"/>
      <c r="V20" s="78"/>
      <c r="W20" s="78"/>
      <c r="X20" s="78"/>
    </row>
    <row r="21" spans="5:24" s="107" customFormat="1" x14ac:dyDescent="0.2">
      <c r="E21" s="111"/>
      <c r="H21" s="78"/>
      <c r="I21" s="78"/>
      <c r="J21" s="78"/>
      <c r="K21" s="78"/>
      <c r="L21" s="78" t="s">
        <v>44</v>
      </c>
      <c r="M21" s="78"/>
      <c r="N21" s="78"/>
      <c r="O21" s="78"/>
      <c r="P21" s="78"/>
      <c r="Q21" s="78"/>
      <c r="R21" s="78"/>
      <c r="S21" s="134"/>
      <c r="T21" s="78"/>
      <c r="U21" s="78"/>
      <c r="V21" s="78"/>
      <c r="W21" s="78"/>
      <c r="X21" s="78"/>
    </row>
    <row r="22" spans="5:24" s="107" customFormat="1" x14ac:dyDescent="0.2">
      <c r="E22" s="111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134"/>
      <c r="T22" s="78"/>
      <c r="U22" s="78"/>
      <c r="V22" s="78"/>
      <c r="W22" s="78"/>
      <c r="X22" s="78"/>
    </row>
    <row r="23" spans="5:24" s="107" customFormat="1" x14ac:dyDescent="0.2">
      <c r="E23" s="111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134"/>
      <c r="T23" s="78"/>
      <c r="U23" s="78"/>
      <c r="V23" s="78"/>
      <c r="W23" s="78"/>
      <c r="X23" s="78"/>
    </row>
    <row r="24" spans="5:24" s="107" customFormat="1" x14ac:dyDescent="0.2">
      <c r="E24" s="111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134"/>
      <c r="T24" s="78"/>
      <c r="U24" s="78"/>
      <c r="V24" s="78"/>
      <c r="W24" s="78"/>
      <c r="X24" s="78"/>
    </row>
    <row r="25" spans="5:24" s="107" customFormat="1" x14ac:dyDescent="0.2">
      <c r="E25" s="111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34"/>
      <c r="T25" s="78"/>
      <c r="U25" s="78"/>
      <c r="V25" s="78"/>
      <c r="W25" s="78"/>
      <c r="X25" s="78"/>
    </row>
    <row r="26" spans="5:24" s="107" customFormat="1" x14ac:dyDescent="0.2">
      <c r="E26" s="111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134"/>
      <c r="T26" s="78"/>
      <c r="U26" s="78"/>
      <c r="V26" s="78"/>
      <c r="W26" s="78"/>
      <c r="X26" s="78"/>
    </row>
    <row r="27" spans="5:24" s="107" customFormat="1" x14ac:dyDescent="0.2">
      <c r="E27" s="111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134"/>
      <c r="T27" s="78"/>
      <c r="U27" s="78"/>
      <c r="V27" s="78"/>
      <c r="W27" s="78"/>
      <c r="X27" s="78"/>
    </row>
    <row r="28" spans="5:24" s="107" customFormat="1" x14ac:dyDescent="0.2"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34"/>
      <c r="T28" s="78"/>
      <c r="U28" s="78"/>
      <c r="V28" s="78"/>
      <c r="W28" s="78"/>
      <c r="X28" s="78"/>
    </row>
    <row r="29" spans="5:24" s="107" customFormat="1" x14ac:dyDescent="0.2"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134"/>
      <c r="T29" s="78"/>
      <c r="U29" s="78"/>
      <c r="V29" s="78"/>
      <c r="W29" s="78"/>
      <c r="X29" s="78"/>
    </row>
    <row r="30" spans="5:24" s="107" customFormat="1" x14ac:dyDescent="0.2"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134"/>
      <c r="T30" s="78"/>
      <c r="U30" s="78"/>
      <c r="V30" s="78"/>
      <c r="W30" s="78"/>
      <c r="X30" s="78"/>
    </row>
    <row r="31" spans="5:24" s="107" customFormat="1" x14ac:dyDescent="0.2"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134"/>
      <c r="T31" s="78"/>
      <c r="U31" s="78"/>
      <c r="V31" s="78"/>
      <c r="W31" s="78"/>
      <c r="X31" s="78"/>
    </row>
    <row r="32" spans="5:24" s="107" customFormat="1" x14ac:dyDescent="0.2"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134"/>
      <c r="T32" s="78"/>
      <c r="U32" s="78"/>
      <c r="V32" s="78"/>
      <c r="W32" s="78"/>
      <c r="X32" s="78"/>
    </row>
    <row r="33" spans="3:24" s="107" customFormat="1" x14ac:dyDescent="0.2"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34"/>
      <c r="T33" s="78"/>
      <c r="U33" s="78"/>
      <c r="V33" s="78"/>
      <c r="W33" s="78"/>
      <c r="X33" s="78"/>
    </row>
    <row r="34" spans="3:24" s="107" customFormat="1" x14ac:dyDescent="0.2"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34"/>
      <c r="T34" s="78"/>
      <c r="U34" s="78"/>
      <c r="V34" s="78"/>
      <c r="W34" s="78"/>
      <c r="X34" s="78"/>
    </row>
    <row r="35" spans="3:24" x14ac:dyDescent="0.2">
      <c r="C35" s="7"/>
      <c r="D35" s="7"/>
      <c r="E35" s="13"/>
      <c r="F35" s="7"/>
      <c r="G35" s="7"/>
      <c r="H35" s="7"/>
    </row>
    <row r="36" spans="3:24" x14ac:dyDescent="0.2">
      <c r="E36" s="13"/>
      <c r="F36" s="7"/>
      <c r="G36" s="7"/>
      <c r="H36" s="7"/>
    </row>
    <row r="37" spans="3:24" x14ac:dyDescent="0.2">
      <c r="C37" s="7"/>
      <c r="D37" s="7"/>
      <c r="E37" s="13"/>
      <c r="F37" s="7"/>
      <c r="G37" s="7"/>
      <c r="H37" s="7"/>
    </row>
    <row r="38" spans="3:24" x14ac:dyDescent="0.2">
      <c r="E38" s="13"/>
      <c r="F38" s="7"/>
      <c r="G38" s="7"/>
      <c r="H38" s="7"/>
    </row>
    <row r="39" spans="3:24" x14ac:dyDescent="0.2">
      <c r="C39" s="7"/>
      <c r="D39" s="7"/>
      <c r="E39" s="13"/>
      <c r="F39" s="7"/>
      <c r="G39" s="7"/>
      <c r="H39" s="7"/>
    </row>
    <row r="40" spans="3:24" x14ac:dyDescent="0.2">
      <c r="E40" s="13"/>
      <c r="F40" s="7"/>
      <c r="G40" s="7"/>
      <c r="H40" s="7"/>
    </row>
    <row r="41" spans="3:24" x14ac:dyDescent="0.2">
      <c r="C41" s="7"/>
      <c r="D41" s="7"/>
      <c r="E41" s="13"/>
      <c r="F41" s="7"/>
      <c r="G41" s="7"/>
      <c r="H41" s="7"/>
    </row>
    <row r="42" spans="3:24" x14ac:dyDescent="0.2">
      <c r="E42" s="13"/>
      <c r="F42" s="7"/>
      <c r="G42" s="7"/>
      <c r="H42" s="7"/>
    </row>
    <row r="43" spans="3:24" x14ac:dyDescent="0.2">
      <c r="C43" s="7"/>
      <c r="D43" s="7"/>
      <c r="E43" s="13"/>
      <c r="F43" s="7"/>
      <c r="G43" s="7"/>
      <c r="H43" s="7"/>
    </row>
    <row r="44" spans="3:24" x14ac:dyDescent="0.2">
      <c r="E44" s="13"/>
      <c r="F44" s="7"/>
      <c r="G44" s="7"/>
      <c r="H44" s="7"/>
    </row>
    <row r="45" spans="3:24" x14ac:dyDescent="0.2">
      <c r="C45" s="7"/>
      <c r="D45" s="7"/>
      <c r="E45" s="13"/>
      <c r="F45" s="7"/>
      <c r="G45" s="7"/>
      <c r="H45" s="7"/>
    </row>
    <row r="46" spans="3:24" x14ac:dyDescent="0.2">
      <c r="E46" s="13"/>
      <c r="F46" s="7"/>
      <c r="G46" s="7"/>
      <c r="H46" s="7"/>
    </row>
    <row r="47" spans="3:24" x14ac:dyDescent="0.2">
      <c r="C47" s="7"/>
      <c r="D47" s="7"/>
      <c r="E47" s="13"/>
      <c r="F47" s="7"/>
      <c r="G47" s="7"/>
      <c r="H47" s="7"/>
    </row>
    <row r="48" spans="3:24" x14ac:dyDescent="0.2">
      <c r="E48" s="13"/>
      <c r="F48" s="7"/>
      <c r="G48" s="7"/>
      <c r="H48" s="7"/>
    </row>
    <row r="49" spans="3:8" x14ac:dyDescent="0.2">
      <c r="C49" s="7"/>
      <c r="D49" s="7"/>
      <c r="E49" s="13"/>
      <c r="F49" s="7"/>
      <c r="G49" s="7"/>
      <c r="H49" s="7"/>
    </row>
    <row r="50" spans="3:8" x14ac:dyDescent="0.2">
      <c r="E50" s="13"/>
      <c r="F50" s="7"/>
      <c r="G50" s="7"/>
      <c r="H50" s="7"/>
    </row>
    <row r="51" spans="3:8" x14ac:dyDescent="0.2">
      <c r="C51" s="7"/>
      <c r="D51" s="7"/>
      <c r="E51" s="13"/>
      <c r="F51" s="7"/>
      <c r="G51" s="7"/>
      <c r="H51" s="7"/>
    </row>
    <row r="52" spans="3:8" x14ac:dyDescent="0.2">
      <c r="E52" s="13"/>
      <c r="F52" s="7"/>
      <c r="G52" s="7"/>
      <c r="H52" s="7"/>
    </row>
    <row r="53" spans="3:8" x14ac:dyDescent="0.2">
      <c r="C53" s="7"/>
      <c r="D53" s="7"/>
      <c r="E53" s="13"/>
      <c r="F53" s="7"/>
      <c r="G53" s="7"/>
      <c r="H53" s="7"/>
    </row>
    <row r="54" spans="3:8" x14ac:dyDescent="0.2">
      <c r="E54" s="13"/>
      <c r="F54" s="7"/>
      <c r="G54" s="7"/>
      <c r="H54" s="7"/>
    </row>
    <row r="55" spans="3:8" x14ac:dyDescent="0.2">
      <c r="C55" s="7"/>
      <c r="D55" s="7"/>
      <c r="E55" s="13"/>
      <c r="F55" s="7"/>
      <c r="G55" s="7"/>
      <c r="H55" s="7"/>
    </row>
    <row r="56" spans="3:8" x14ac:dyDescent="0.2">
      <c r="E56" s="13"/>
      <c r="F56" s="7"/>
      <c r="G56" s="7"/>
      <c r="H56" s="7"/>
    </row>
    <row r="57" spans="3:8" x14ac:dyDescent="0.2">
      <c r="C57" s="7"/>
      <c r="D57" s="7"/>
      <c r="E57" s="13"/>
      <c r="F57" s="7"/>
      <c r="G57" s="7"/>
      <c r="H57" s="7"/>
    </row>
    <row r="58" spans="3:8" x14ac:dyDescent="0.2">
      <c r="E58" s="13"/>
      <c r="F58" s="7"/>
      <c r="G58" s="7"/>
      <c r="H58" s="7"/>
    </row>
    <row r="59" spans="3:8" x14ac:dyDescent="0.2">
      <c r="C59" s="7"/>
      <c r="D59" s="7"/>
      <c r="E59" s="13"/>
      <c r="F59" s="7"/>
      <c r="G59" s="7"/>
      <c r="H59" s="7"/>
    </row>
    <row r="60" spans="3:8" x14ac:dyDescent="0.2">
      <c r="E60" s="13"/>
      <c r="F60" s="7"/>
      <c r="G60" s="7"/>
      <c r="H60" s="7"/>
    </row>
    <row r="61" spans="3:8" x14ac:dyDescent="0.2">
      <c r="C61" s="7"/>
      <c r="D61" s="7"/>
      <c r="E61" s="13"/>
      <c r="F61" s="7"/>
      <c r="G61" s="7"/>
      <c r="H61" s="7"/>
    </row>
    <row r="62" spans="3:8" x14ac:dyDescent="0.2">
      <c r="E62" s="13"/>
      <c r="F62" s="7"/>
      <c r="G62" s="7"/>
      <c r="H62" s="7"/>
    </row>
    <row r="63" spans="3:8" x14ac:dyDescent="0.2">
      <c r="C63" s="7"/>
      <c r="D63" s="7"/>
      <c r="E63" s="13"/>
      <c r="F63" s="7"/>
      <c r="G63" s="7"/>
      <c r="H63" s="7"/>
    </row>
    <row r="64" spans="3:8" x14ac:dyDescent="0.2">
      <c r="E64" s="13"/>
      <c r="F64" s="7"/>
      <c r="G64" s="7"/>
      <c r="H64" s="7"/>
    </row>
    <row r="65" spans="3:8" x14ac:dyDescent="0.2">
      <c r="C65" s="7"/>
      <c r="D65" s="7"/>
      <c r="E65" s="13"/>
      <c r="F65" s="7"/>
      <c r="G65" s="7"/>
      <c r="H65" s="7"/>
    </row>
    <row r="66" spans="3:8" x14ac:dyDescent="0.2">
      <c r="E66" s="13"/>
      <c r="F66" s="7"/>
      <c r="G66" s="7"/>
      <c r="H66" s="7"/>
    </row>
    <row r="67" spans="3:8" x14ac:dyDescent="0.2">
      <c r="C67" s="7"/>
      <c r="D67" s="7"/>
      <c r="E67" s="13"/>
      <c r="F67" s="7"/>
      <c r="G67" s="7"/>
      <c r="H67" s="7"/>
    </row>
    <row r="68" spans="3:8" x14ac:dyDescent="0.2">
      <c r="E68" s="13"/>
      <c r="F68" s="7"/>
      <c r="G68" s="7"/>
      <c r="H68" s="7"/>
    </row>
    <row r="69" spans="3:8" x14ac:dyDescent="0.2">
      <c r="C69" s="7"/>
      <c r="D69" s="7"/>
      <c r="E69" s="13"/>
      <c r="F69" s="7"/>
      <c r="G69" s="7"/>
      <c r="H69" s="7"/>
    </row>
    <row r="70" spans="3:8" x14ac:dyDescent="0.2">
      <c r="E70" s="13"/>
      <c r="F70" s="7"/>
      <c r="G70" s="7"/>
      <c r="H70" s="7"/>
    </row>
    <row r="71" spans="3:8" x14ac:dyDescent="0.2">
      <c r="C71" s="7"/>
      <c r="D71" s="7"/>
      <c r="E71" s="13"/>
      <c r="F71" s="7"/>
      <c r="G71" s="7"/>
      <c r="H71" s="7"/>
    </row>
    <row r="72" spans="3:8" x14ac:dyDescent="0.2">
      <c r="E72" s="13"/>
      <c r="F72" s="7"/>
      <c r="G72" s="7"/>
      <c r="H72" s="7"/>
    </row>
    <row r="73" spans="3:8" x14ac:dyDescent="0.2">
      <c r="C73" s="7"/>
      <c r="D73" s="7"/>
      <c r="E73" s="13"/>
      <c r="F73" s="7"/>
      <c r="G73" s="7"/>
      <c r="H73" s="7"/>
    </row>
    <row r="74" spans="3:8" x14ac:dyDescent="0.2">
      <c r="E74" s="13"/>
      <c r="F74" s="7"/>
      <c r="G74" s="7"/>
      <c r="H74" s="7"/>
    </row>
    <row r="75" spans="3:8" x14ac:dyDescent="0.2">
      <c r="C75" s="7"/>
      <c r="D75" s="7"/>
      <c r="E75" s="13"/>
      <c r="F75" s="7"/>
      <c r="G75" s="7"/>
      <c r="H75" s="7"/>
    </row>
    <row r="76" spans="3:8" x14ac:dyDescent="0.2">
      <c r="E76" s="13"/>
      <c r="F76" s="7"/>
      <c r="G76" s="7"/>
      <c r="H76" s="7"/>
    </row>
    <row r="77" spans="3:8" x14ac:dyDescent="0.2">
      <c r="C77" s="7"/>
      <c r="D77" s="7"/>
      <c r="E77" s="13"/>
      <c r="F77" s="7"/>
      <c r="G77" s="7"/>
      <c r="H77" s="7"/>
    </row>
    <row r="78" spans="3:8" x14ac:dyDescent="0.2">
      <c r="E78" s="13"/>
      <c r="F78" s="7"/>
      <c r="G78" s="7"/>
      <c r="H78" s="7"/>
    </row>
    <row r="79" spans="3:8" x14ac:dyDescent="0.2">
      <c r="C79" s="7"/>
      <c r="D79" s="7"/>
      <c r="E79" s="13"/>
      <c r="F79" s="7"/>
      <c r="G79" s="7"/>
      <c r="H79" s="7"/>
    </row>
    <row r="80" spans="3:8" x14ac:dyDescent="0.2">
      <c r="E80" s="13"/>
      <c r="F80" s="7"/>
      <c r="G80" s="7"/>
      <c r="H80" s="7"/>
    </row>
    <row r="81" spans="3:8" x14ac:dyDescent="0.2">
      <c r="C81" s="7"/>
      <c r="D81" s="7"/>
      <c r="E81" s="13"/>
      <c r="F81" s="7"/>
      <c r="G81" s="7"/>
      <c r="H81" s="7"/>
    </row>
    <row r="82" spans="3:8" x14ac:dyDescent="0.2">
      <c r="E82" s="13"/>
      <c r="F82" s="7"/>
      <c r="G82" s="7"/>
      <c r="H82" s="7"/>
    </row>
    <row r="83" spans="3:8" x14ac:dyDescent="0.2">
      <c r="C83" s="7"/>
      <c r="D83" s="7"/>
      <c r="E83" s="13"/>
      <c r="F83" s="7"/>
      <c r="G83" s="7"/>
      <c r="H83" s="7"/>
    </row>
    <row r="84" spans="3:8" x14ac:dyDescent="0.2">
      <c r="E84" s="13"/>
      <c r="F84" s="7"/>
      <c r="G84" s="7"/>
      <c r="H84" s="7"/>
    </row>
    <row r="85" spans="3:8" x14ac:dyDescent="0.2">
      <c r="C85" s="7"/>
      <c r="D85" s="7"/>
      <c r="E85" s="13"/>
      <c r="F85" s="7"/>
      <c r="G85" s="7"/>
      <c r="H85" s="7"/>
    </row>
    <row r="86" spans="3:8" x14ac:dyDescent="0.2">
      <c r="E86" s="13"/>
      <c r="F86" s="7"/>
      <c r="G86" s="7"/>
      <c r="H86" s="7"/>
    </row>
    <row r="87" spans="3:8" x14ac:dyDescent="0.2">
      <c r="C87" s="7"/>
      <c r="D87" s="7"/>
      <c r="E87" s="13"/>
      <c r="F87" s="7"/>
      <c r="G87" s="7"/>
      <c r="H87" s="7"/>
    </row>
    <row r="88" spans="3:8" x14ac:dyDescent="0.2">
      <c r="E88" s="13"/>
      <c r="F88" s="7"/>
      <c r="G88" s="7"/>
      <c r="H88" s="7"/>
    </row>
    <row r="89" spans="3:8" x14ac:dyDescent="0.2">
      <c r="C89" s="7"/>
      <c r="D89" s="7"/>
      <c r="E89" s="13"/>
      <c r="F89" s="7"/>
      <c r="G89" s="7"/>
      <c r="H89" s="7"/>
    </row>
    <row r="90" spans="3:8" x14ac:dyDescent="0.2">
      <c r="E90" s="13"/>
      <c r="F90" s="7"/>
      <c r="G90" s="7"/>
      <c r="H90" s="7"/>
    </row>
    <row r="91" spans="3:8" x14ac:dyDescent="0.2">
      <c r="C91" s="7"/>
      <c r="D91" s="7"/>
      <c r="E91" s="13"/>
      <c r="F91" s="7"/>
      <c r="G91" s="7"/>
      <c r="H91" s="7"/>
    </row>
    <row r="92" spans="3:8" x14ac:dyDescent="0.2">
      <c r="E92" s="13"/>
      <c r="F92" s="7"/>
      <c r="G92" s="7"/>
      <c r="H92" s="7"/>
    </row>
    <row r="93" spans="3:8" x14ac:dyDescent="0.2">
      <c r="C93" s="7"/>
      <c r="D93" s="7"/>
      <c r="E93" s="13"/>
      <c r="F93" s="7"/>
      <c r="G93" s="7"/>
      <c r="H93" s="7"/>
    </row>
    <row r="94" spans="3:8" x14ac:dyDescent="0.2">
      <c r="E94" s="13"/>
      <c r="F94" s="7"/>
      <c r="G94" s="7"/>
      <c r="H94" s="7"/>
    </row>
    <row r="95" spans="3:8" x14ac:dyDescent="0.2">
      <c r="C95" s="7"/>
      <c r="D95" s="7"/>
      <c r="E95" s="13"/>
      <c r="F95" s="7"/>
      <c r="G95" s="7"/>
      <c r="H95" s="7"/>
    </row>
    <row r="96" spans="3:8" x14ac:dyDescent="0.2">
      <c r="E96" s="13"/>
      <c r="F96" s="7"/>
      <c r="G96" s="7"/>
      <c r="H96" s="7"/>
    </row>
    <row r="97" spans="3:8" x14ac:dyDescent="0.2">
      <c r="C97" s="7"/>
      <c r="D97" s="7"/>
      <c r="E97" s="13"/>
      <c r="F97" s="7"/>
      <c r="G97" s="7"/>
      <c r="H97" s="7"/>
    </row>
    <row r="98" spans="3:8" x14ac:dyDescent="0.2">
      <c r="E98" s="13"/>
      <c r="F98" s="7"/>
      <c r="G98" s="7"/>
      <c r="H98" s="7"/>
    </row>
    <row r="99" spans="3:8" x14ac:dyDescent="0.2">
      <c r="C99" s="7"/>
      <c r="D99" s="7"/>
      <c r="E99" s="13"/>
      <c r="F99" s="7"/>
      <c r="G99" s="7"/>
      <c r="H99" s="7"/>
    </row>
    <row r="100" spans="3:8" x14ac:dyDescent="0.2">
      <c r="E100" s="13"/>
      <c r="F100" s="7"/>
      <c r="G100" s="7"/>
      <c r="H100" s="7"/>
    </row>
    <row r="101" spans="3:8" x14ac:dyDescent="0.2">
      <c r="C101" s="7"/>
      <c r="D101" s="7"/>
      <c r="E101" s="13"/>
      <c r="F101" s="7"/>
      <c r="G101" s="7"/>
      <c r="H101" s="7"/>
    </row>
    <row r="102" spans="3:8" x14ac:dyDescent="0.2">
      <c r="E102" s="13"/>
      <c r="F102" s="7"/>
      <c r="G102" s="7"/>
      <c r="H102" s="7"/>
    </row>
    <row r="103" spans="3:8" x14ac:dyDescent="0.2">
      <c r="C103" s="7"/>
      <c r="D103" s="7"/>
      <c r="E103" s="13"/>
      <c r="F103" s="7"/>
      <c r="G103" s="7"/>
      <c r="H103" s="7"/>
    </row>
    <row r="104" spans="3:8" x14ac:dyDescent="0.2">
      <c r="E104" s="13"/>
      <c r="F104" s="7"/>
      <c r="G104" s="7"/>
      <c r="H104" s="7"/>
    </row>
    <row r="105" spans="3:8" x14ac:dyDescent="0.2">
      <c r="C105" s="7"/>
      <c r="D105" s="7"/>
      <c r="E105" s="13"/>
      <c r="F105" s="7"/>
      <c r="G105" s="7"/>
      <c r="H105" s="7"/>
    </row>
    <row r="106" spans="3:8" x14ac:dyDescent="0.2">
      <c r="E106" s="13"/>
      <c r="F106" s="7"/>
      <c r="G106" s="7"/>
      <c r="H106" s="7"/>
    </row>
    <row r="107" spans="3:8" x14ac:dyDescent="0.2">
      <c r="C107" s="7"/>
      <c r="D107" s="7"/>
      <c r="E107" s="13"/>
      <c r="F107" s="7"/>
      <c r="G107" s="7"/>
      <c r="H107" s="7"/>
    </row>
    <row r="108" spans="3:8" x14ac:dyDescent="0.2">
      <c r="E108" s="13"/>
      <c r="F108" s="7"/>
      <c r="G108" s="7"/>
      <c r="H108" s="7"/>
    </row>
    <row r="109" spans="3:8" x14ac:dyDescent="0.2">
      <c r="C109" s="7"/>
      <c r="D109" s="7"/>
      <c r="E109" s="13"/>
      <c r="F109" s="7"/>
      <c r="G109" s="7"/>
      <c r="H109" s="7"/>
    </row>
    <row r="110" spans="3:8" x14ac:dyDescent="0.2">
      <c r="E110" s="13"/>
      <c r="F110" s="7"/>
      <c r="G110" s="7"/>
      <c r="H110" s="7"/>
    </row>
    <row r="111" spans="3:8" x14ac:dyDescent="0.2">
      <c r="C111" s="7"/>
      <c r="D111" s="7"/>
      <c r="E111" s="13"/>
      <c r="F111" s="7"/>
      <c r="G111" s="7"/>
      <c r="H111" s="7"/>
    </row>
    <row r="112" spans="3:8" x14ac:dyDescent="0.2">
      <c r="E112" s="13"/>
      <c r="F112" s="7"/>
      <c r="G112" s="7"/>
      <c r="H112" s="7"/>
    </row>
    <row r="113" spans="3:8" x14ac:dyDescent="0.2">
      <c r="C113" s="7"/>
      <c r="D113" s="7"/>
      <c r="E113" s="13"/>
      <c r="F113" s="7"/>
      <c r="G113" s="7"/>
      <c r="H113" s="7"/>
    </row>
    <row r="114" spans="3:8" x14ac:dyDescent="0.2">
      <c r="C114" s="7"/>
      <c r="D114" s="7"/>
      <c r="E114" s="13"/>
      <c r="F114" s="7"/>
      <c r="G114" s="7"/>
    </row>
    <row r="115" spans="3:8" x14ac:dyDescent="0.2">
      <c r="C115" s="7"/>
      <c r="D115" s="7"/>
      <c r="E115" s="13"/>
      <c r="F115" s="7"/>
      <c r="G115" s="7"/>
      <c r="H115" s="7"/>
    </row>
    <row r="116" spans="3:8" x14ac:dyDescent="0.2">
      <c r="E116" s="13"/>
      <c r="F116" s="7"/>
      <c r="G116" s="7"/>
      <c r="H116" s="7"/>
    </row>
    <row r="117" spans="3:8" x14ac:dyDescent="0.2">
      <c r="C117" s="7"/>
      <c r="D117" s="7"/>
      <c r="E117" s="13"/>
      <c r="F117" s="7"/>
      <c r="G117" s="7"/>
      <c r="H117" s="7"/>
    </row>
    <row r="118" spans="3:8" x14ac:dyDescent="0.2">
      <c r="C118" s="7"/>
      <c r="D118" s="7"/>
      <c r="E118" s="13"/>
      <c r="F118" s="7"/>
      <c r="G118" s="7"/>
      <c r="H118" s="7"/>
    </row>
    <row r="119" spans="3:8" x14ac:dyDescent="0.2">
      <c r="C119" s="7"/>
      <c r="D119" s="7"/>
      <c r="E119" s="13"/>
      <c r="F119" s="7"/>
      <c r="G119" s="7"/>
      <c r="H119" s="7"/>
    </row>
    <row r="120" spans="3:8" x14ac:dyDescent="0.2">
      <c r="C120" s="7"/>
      <c r="D120" s="7"/>
      <c r="E120" s="13"/>
      <c r="F120" s="7"/>
      <c r="G120" s="7"/>
      <c r="H120" s="7"/>
    </row>
    <row r="121" spans="3:8" x14ac:dyDescent="0.2">
      <c r="C121" s="7"/>
      <c r="D121" s="7"/>
      <c r="E121" s="13"/>
      <c r="F121" s="7"/>
      <c r="G121" s="7"/>
      <c r="H121" s="7"/>
    </row>
    <row r="122" spans="3:8" x14ac:dyDescent="0.2">
      <c r="C122" s="7"/>
      <c r="D122" s="7"/>
      <c r="E122" s="13"/>
      <c r="F122" s="7"/>
      <c r="G122" s="7"/>
      <c r="H122" s="7"/>
    </row>
    <row r="123" spans="3:8" x14ac:dyDescent="0.2">
      <c r="C123" s="7"/>
      <c r="D123" s="7"/>
      <c r="E123" s="13"/>
      <c r="F123" s="7"/>
      <c r="G123" s="7"/>
      <c r="H123" s="7"/>
    </row>
    <row r="124" spans="3:8" x14ac:dyDescent="0.2">
      <c r="E124" s="13"/>
      <c r="F124" s="7"/>
      <c r="G124" s="7"/>
      <c r="H124" s="7"/>
    </row>
    <row r="125" spans="3:8" x14ac:dyDescent="0.2">
      <c r="C125" s="7"/>
      <c r="D125" s="7"/>
      <c r="E125" s="13"/>
      <c r="F125" s="7"/>
      <c r="G125" s="7"/>
      <c r="H125" s="7"/>
    </row>
    <row r="126" spans="3:8" x14ac:dyDescent="0.2">
      <c r="E126" s="13"/>
      <c r="F126" s="7"/>
      <c r="G126" s="7"/>
      <c r="H126" s="7"/>
    </row>
    <row r="127" spans="3:8" x14ac:dyDescent="0.2">
      <c r="C127" s="7"/>
      <c r="D127" s="7"/>
      <c r="E127" s="13"/>
      <c r="F127" s="7"/>
      <c r="G127" s="7"/>
      <c r="H127" s="7"/>
    </row>
    <row r="128" spans="3:8" x14ac:dyDescent="0.2">
      <c r="E128" s="13"/>
      <c r="F128" s="7"/>
      <c r="G128" s="7"/>
      <c r="H128" s="7"/>
    </row>
    <row r="129" spans="3:8" x14ac:dyDescent="0.2">
      <c r="C129" s="7"/>
      <c r="D129" s="7"/>
      <c r="E129" s="13"/>
      <c r="F129" s="7"/>
      <c r="G129" s="7"/>
      <c r="H129" s="7"/>
    </row>
    <row r="130" spans="3:8" x14ac:dyDescent="0.2">
      <c r="E130" s="13"/>
      <c r="F130" s="7"/>
      <c r="G130" s="7"/>
      <c r="H130" s="7"/>
    </row>
    <row r="131" spans="3:8" x14ac:dyDescent="0.2">
      <c r="C131" s="7"/>
      <c r="D131" s="7"/>
      <c r="E131" s="13"/>
      <c r="F131" s="7"/>
      <c r="G131" s="7"/>
      <c r="H131" s="7"/>
    </row>
    <row r="132" spans="3:8" x14ac:dyDescent="0.2">
      <c r="E132" s="13"/>
      <c r="F132" s="7"/>
      <c r="G132" s="7"/>
      <c r="H132" s="7"/>
    </row>
    <row r="133" spans="3:8" x14ac:dyDescent="0.2">
      <c r="C133" s="7"/>
      <c r="D133" s="7"/>
      <c r="E133" s="13"/>
      <c r="F133" s="7"/>
      <c r="G133" s="7"/>
      <c r="H133" s="7"/>
    </row>
    <row r="134" spans="3:8" x14ac:dyDescent="0.2">
      <c r="E134" s="13"/>
      <c r="F134" s="7"/>
      <c r="G134" s="7"/>
      <c r="H134" s="7"/>
    </row>
    <row r="135" spans="3:8" x14ac:dyDescent="0.2">
      <c r="C135" s="7"/>
      <c r="D135" s="7"/>
      <c r="E135" s="13"/>
      <c r="F135" s="7"/>
      <c r="G135" s="7"/>
      <c r="H135" s="7"/>
    </row>
    <row r="136" spans="3:8" x14ac:dyDescent="0.2">
      <c r="E136" s="13"/>
      <c r="F136" s="7"/>
      <c r="G136" s="7"/>
      <c r="H136" s="7"/>
    </row>
    <row r="137" spans="3:8" x14ac:dyDescent="0.2">
      <c r="C137" s="7"/>
      <c r="D137" s="7"/>
      <c r="E137" s="13"/>
      <c r="F137" s="7"/>
      <c r="G137" s="7"/>
      <c r="H137" s="7"/>
    </row>
    <row r="138" spans="3:8" x14ac:dyDescent="0.2">
      <c r="E138" s="13"/>
      <c r="F138" s="7"/>
      <c r="G138" s="7"/>
      <c r="H138" s="7"/>
    </row>
    <row r="139" spans="3:8" x14ac:dyDescent="0.2">
      <c r="C139" s="7"/>
      <c r="D139" s="7"/>
      <c r="E139" s="13"/>
      <c r="F139" s="7"/>
      <c r="G139" s="7"/>
      <c r="H139" s="7"/>
    </row>
    <row r="140" spans="3:8" x14ac:dyDescent="0.2">
      <c r="E140" s="13"/>
      <c r="F140" s="7"/>
      <c r="G140" s="7"/>
      <c r="H140" s="7"/>
    </row>
    <row r="141" spans="3:8" x14ac:dyDescent="0.2">
      <c r="C141" s="7"/>
      <c r="D141" s="7"/>
      <c r="E141" s="13"/>
      <c r="F141" s="7"/>
      <c r="G141" s="7"/>
      <c r="H141" s="7"/>
    </row>
    <row r="142" spans="3:8" x14ac:dyDescent="0.2">
      <c r="E142" s="13"/>
      <c r="F142" s="7"/>
      <c r="G142" s="7"/>
      <c r="H142" s="7"/>
    </row>
    <row r="143" spans="3:8" x14ac:dyDescent="0.2">
      <c r="C143" s="7"/>
      <c r="D143" s="7"/>
      <c r="E143" s="13"/>
      <c r="F143" s="7"/>
      <c r="G143" s="7"/>
      <c r="H143" s="7"/>
    </row>
    <row r="144" spans="3:8" x14ac:dyDescent="0.2">
      <c r="E144" s="13"/>
      <c r="F144" s="7"/>
      <c r="G144" s="7"/>
      <c r="H144" s="7"/>
    </row>
    <row r="145" spans="3:8" x14ac:dyDescent="0.2">
      <c r="C145" s="7"/>
      <c r="D145" s="7"/>
      <c r="E145" s="13"/>
      <c r="F145" s="7"/>
      <c r="G145" s="7"/>
      <c r="H145" s="7"/>
    </row>
    <row r="146" spans="3:8" x14ac:dyDescent="0.2">
      <c r="E146" s="13"/>
      <c r="F146" s="7"/>
      <c r="G146" s="7"/>
      <c r="H146" s="7"/>
    </row>
    <row r="147" spans="3:8" x14ac:dyDescent="0.2">
      <c r="C147" s="7"/>
      <c r="D147" s="7"/>
      <c r="E147" s="13"/>
      <c r="F147" s="7"/>
      <c r="G147" s="7"/>
      <c r="H147" s="7"/>
    </row>
    <row r="148" spans="3:8" x14ac:dyDescent="0.2">
      <c r="E148" s="13"/>
      <c r="F148" s="7"/>
      <c r="G148" s="7"/>
      <c r="H148" s="7"/>
    </row>
    <row r="149" spans="3:8" x14ac:dyDescent="0.2">
      <c r="C149" s="7"/>
      <c r="D149" s="7"/>
      <c r="E149" s="13"/>
      <c r="F149" s="7"/>
      <c r="G149" s="7"/>
      <c r="H149" s="7"/>
    </row>
    <row r="150" spans="3:8" x14ac:dyDescent="0.2">
      <c r="E150" s="13"/>
      <c r="F150" s="7"/>
      <c r="G150" s="7"/>
      <c r="H150" s="7"/>
    </row>
    <row r="151" spans="3:8" x14ac:dyDescent="0.2">
      <c r="C151" s="7"/>
      <c r="D151" s="7"/>
      <c r="E151" s="13"/>
      <c r="F151" s="7"/>
      <c r="G151" s="7"/>
      <c r="H151" s="7"/>
    </row>
    <row r="152" spans="3:8" x14ac:dyDescent="0.2">
      <c r="E152" s="13"/>
      <c r="F152" s="7"/>
      <c r="G152" s="7"/>
      <c r="H152" s="7"/>
    </row>
    <row r="153" spans="3:8" x14ac:dyDescent="0.2">
      <c r="C153" s="7"/>
      <c r="D153" s="7"/>
      <c r="E153" s="13"/>
      <c r="F153" s="7"/>
      <c r="G153" s="7"/>
      <c r="H153" s="7"/>
    </row>
    <row r="154" spans="3:8" x14ac:dyDescent="0.2">
      <c r="E154" s="13"/>
      <c r="F154" s="7"/>
      <c r="G154" s="7"/>
      <c r="H154" s="7"/>
    </row>
    <row r="155" spans="3:8" x14ac:dyDescent="0.2">
      <c r="C155" s="7"/>
      <c r="D155" s="7"/>
      <c r="E155" s="13"/>
      <c r="F155" s="7"/>
      <c r="G155" s="7"/>
      <c r="H155" s="7"/>
    </row>
    <row r="156" spans="3:8" x14ac:dyDescent="0.2">
      <c r="E156" s="13"/>
      <c r="F156" s="7"/>
      <c r="G156" s="7"/>
      <c r="H156" s="7"/>
    </row>
    <row r="157" spans="3:8" x14ac:dyDescent="0.2">
      <c r="C157" s="7"/>
      <c r="D157" s="7"/>
      <c r="E157" s="13"/>
      <c r="F157" s="7"/>
      <c r="G157" s="7"/>
      <c r="H157" s="7"/>
    </row>
    <row r="158" spans="3:8" x14ac:dyDescent="0.2">
      <c r="E158" s="13"/>
      <c r="F158" s="7"/>
      <c r="G158" s="7"/>
      <c r="H158" s="7"/>
    </row>
    <row r="159" spans="3:8" x14ac:dyDescent="0.2">
      <c r="C159" s="7"/>
      <c r="D159" s="7"/>
      <c r="E159" s="13"/>
      <c r="F159" s="7"/>
      <c r="G159" s="7"/>
      <c r="H159" s="7"/>
    </row>
    <row r="160" spans="3:8" x14ac:dyDescent="0.2">
      <c r="E160" s="13"/>
      <c r="F160" s="7"/>
      <c r="G160" s="7"/>
      <c r="H160" s="7"/>
    </row>
    <row r="161" spans="3:24" x14ac:dyDescent="0.2">
      <c r="C161" s="7"/>
      <c r="D161" s="7"/>
      <c r="E161" s="13"/>
      <c r="F161" s="7"/>
      <c r="G161" s="7"/>
      <c r="H161" s="7"/>
    </row>
    <row r="162" spans="3:24" x14ac:dyDescent="0.2">
      <c r="E162" s="13"/>
      <c r="F162" s="7"/>
      <c r="G162" s="7"/>
      <c r="H162" s="7"/>
    </row>
    <row r="163" spans="3:24" x14ac:dyDescent="0.2">
      <c r="C163" s="7"/>
      <c r="D163" s="7"/>
      <c r="E163" s="13"/>
      <c r="F163" s="7"/>
      <c r="G163" s="7"/>
      <c r="H163" s="7"/>
    </row>
    <row r="164" spans="3:24" x14ac:dyDescent="0.2">
      <c r="E164" s="13"/>
      <c r="F164" s="7"/>
      <c r="G164" s="7"/>
      <c r="H164" s="7"/>
    </row>
    <row r="165" spans="3:24" x14ac:dyDescent="0.2">
      <c r="C165" s="7"/>
      <c r="D165" s="7"/>
      <c r="E165" s="13"/>
      <c r="F165" s="7"/>
      <c r="G165" s="7"/>
      <c r="H165" s="7"/>
    </row>
    <row r="166" spans="3:24" x14ac:dyDescent="0.2">
      <c r="E166" s="13"/>
      <c r="F166" s="7"/>
      <c r="G166" s="7"/>
      <c r="H166" s="7"/>
    </row>
    <row r="167" spans="3:24" x14ac:dyDescent="0.2">
      <c r="C167" s="7"/>
      <c r="D167" s="7"/>
      <c r="E167" s="13"/>
      <c r="F167" s="7"/>
      <c r="G167" s="7"/>
      <c r="H167" s="7"/>
    </row>
    <row r="168" spans="3:24" x14ac:dyDescent="0.2">
      <c r="E168" s="13"/>
      <c r="F168" s="7"/>
      <c r="G168" s="7"/>
      <c r="H168" s="7"/>
    </row>
    <row r="169" spans="3:24" x14ac:dyDescent="0.2">
      <c r="E169" s="13"/>
      <c r="F169" s="7"/>
      <c r="G169" s="7"/>
      <c r="H169" s="7"/>
    </row>
    <row r="170" spans="3:24" x14ac:dyDescent="0.2">
      <c r="E170" s="13"/>
      <c r="F170" s="7"/>
      <c r="G170" s="7"/>
      <c r="H170" s="7"/>
    </row>
    <row r="171" spans="3:24" x14ac:dyDescent="0.2">
      <c r="C171" s="9"/>
      <c r="D171" s="9"/>
      <c r="E171" s="14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</row>
    <row r="172" spans="3:24" x14ac:dyDescent="0.2">
      <c r="E172" s="11"/>
    </row>
    <row r="173" spans="3:24" x14ac:dyDescent="0.2">
      <c r="E173" s="11"/>
    </row>
    <row r="174" spans="3:24" x14ac:dyDescent="0.2">
      <c r="E174" s="11"/>
    </row>
    <row r="175" spans="3:24" x14ac:dyDescent="0.2">
      <c r="E175" s="11"/>
    </row>
    <row r="176" spans="3:24" x14ac:dyDescent="0.2">
      <c r="E176" s="11"/>
    </row>
    <row r="177" spans="5:5" x14ac:dyDescent="0.2">
      <c r="E177" s="11"/>
    </row>
    <row r="178" spans="5:5" x14ac:dyDescent="0.2">
      <c r="E178" s="11"/>
    </row>
    <row r="179" spans="5:5" x14ac:dyDescent="0.2">
      <c r="E179" s="11"/>
    </row>
    <row r="180" spans="5:5" x14ac:dyDescent="0.2">
      <c r="E180" s="11"/>
    </row>
    <row r="181" spans="5:5" x14ac:dyDescent="0.2">
      <c r="E181" s="11"/>
    </row>
    <row r="182" spans="5:5" x14ac:dyDescent="0.2">
      <c r="E182" s="11"/>
    </row>
    <row r="183" spans="5:5" x14ac:dyDescent="0.2">
      <c r="E183" s="11"/>
    </row>
    <row r="184" spans="5:5" x14ac:dyDescent="0.2">
      <c r="E184" s="11"/>
    </row>
    <row r="185" spans="5:5" x14ac:dyDescent="0.2">
      <c r="E185" s="11"/>
    </row>
    <row r="186" spans="5:5" x14ac:dyDescent="0.2">
      <c r="E186" s="11"/>
    </row>
    <row r="187" spans="5:5" x14ac:dyDescent="0.2">
      <c r="E187" s="11"/>
    </row>
    <row r="188" spans="5:5" x14ac:dyDescent="0.2">
      <c r="E188" s="11"/>
    </row>
    <row r="189" spans="5:5" x14ac:dyDescent="0.2">
      <c r="E189" s="11"/>
    </row>
    <row r="190" spans="5:5" x14ac:dyDescent="0.2">
      <c r="E190" s="11"/>
    </row>
    <row r="191" spans="5:5" x14ac:dyDescent="0.2">
      <c r="E191" s="11"/>
    </row>
    <row r="192" spans="5:5" x14ac:dyDescent="0.2">
      <c r="E192" s="11"/>
    </row>
    <row r="193" spans="5:5" x14ac:dyDescent="0.2">
      <c r="E193" s="11"/>
    </row>
    <row r="194" spans="5:5" x14ac:dyDescent="0.2">
      <c r="E194" s="11"/>
    </row>
    <row r="195" spans="5:5" x14ac:dyDescent="0.2">
      <c r="E195" s="11"/>
    </row>
    <row r="196" spans="5:5" x14ac:dyDescent="0.2">
      <c r="E196" s="11"/>
    </row>
    <row r="197" spans="5:5" x14ac:dyDescent="0.2">
      <c r="E197" s="11"/>
    </row>
    <row r="198" spans="5:5" x14ac:dyDescent="0.2">
      <c r="E198" s="11"/>
    </row>
    <row r="199" spans="5:5" x14ac:dyDescent="0.2">
      <c r="E199" s="11"/>
    </row>
    <row r="200" spans="5:5" x14ac:dyDescent="0.2">
      <c r="E200" s="11"/>
    </row>
    <row r="201" spans="5:5" x14ac:dyDescent="0.2">
      <c r="E201" s="11"/>
    </row>
    <row r="202" spans="5:5" x14ac:dyDescent="0.2">
      <c r="E202" s="11"/>
    </row>
    <row r="203" spans="5:5" x14ac:dyDescent="0.2">
      <c r="E203" s="11"/>
    </row>
    <row r="204" spans="5:5" x14ac:dyDescent="0.2">
      <c r="E204" s="11"/>
    </row>
    <row r="205" spans="5:5" x14ac:dyDescent="0.2">
      <c r="E205" s="11"/>
    </row>
    <row r="206" spans="5:5" x14ac:dyDescent="0.2">
      <c r="E206" s="11"/>
    </row>
    <row r="207" spans="5:5" x14ac:dyDescent="0.2">
      <c r="E207" s="11"/>
    </row>
    <row r="208" spans="5:5" x14ac:dyDescent="0.2">
      <c r="E208" s="11"/>
    </row>
    <row r="209" spans="5:5" x14ac:dyDescent="0.2">
      <c r="E209" s="11"/>
    </row>
    <row r="210" spans="5:5" x14ac:dyDescent="0.2">
      <c r="E210" s="11"/>
    </row>
    <row r="211" spans="5:5" x14ac:dyDescent="0.2">
      <c r="E211" s="11"/>
    </row>
    <row r="212" spans="5:5" x14ac:dyDescent="0.2">
      <c r="E212" s="11"/>
    </row>
    <row r="213" spans="5:5" x14ac:dyDescent="0.2">
      <c r="E213" s="11"/>
    </row>
    <row r="214" spans="5:5" x14ac:dyDescent="0.2">
      <c r="E214" s="11"/>
    </row>
    <row r="215" spans="5:5" x14ac:dyDescent="0.2">
      <c r="E215" s="11"/>
    </row>
    <row r="216" spans="5:5" x14ac:dyDescent="0.2">
      <c r="E216" s="11"/>
    </row>
    <row r="217" spans="5:5" x14ac:dyDescent="0.2">
      <c r="E217" s="11"/>
    </row>
    <row r="218" spans="5:5" x14ac:dyDescent="0.2">
      <c r="E218" s="11"/>
    </row>
    <row r="219" spans="5:5" x14ac:dyDescent="0.2">
      <c r="E219" s="11"/>
    </row>
    <row r="220" spans="5:5" x14ac:dyDescent="0.2">
      <c r="E220" s="11"/>
    </row>
    <row r="221" spans="5:5" x14ac:dyDescent="0.2">
      <c r="E221" s="11"/>
    </row>
    <row r="222" spans="5:5" x14ac:dyDescent="0.2">
      <c r="E222" s="11"/>
    </row>
    <row r="223" spans="5:5" x14ac:dyDescent="0.2">
      <c r="E223" s="11"/>
    </row>
    <row r="224" spans="5:5" x14ac:dyDescent="0.2">
      <c r="E224" s="11"/>
    </row>
    <row r="225" spans="5:5" x14ac:dyDescent="0.2">
      <c r="E225" s="11"/>
    </row>
    <row r="226" spans="5:5" x14ac:dyDescent="0.2">
      <c r="E226" s="11"/>
    </row>
    <row r="227" spans="5:5" x14ac:dyDescent="0.2">
      <c r="E227" s="11"/>
    </row>
    <row r="228" spans="5:5" x14ac:dyDescent="0.2">
      <c r="E228" s="11"/>
    </row>
    <row r="229" spans="5:5" x14ac:dyDescent="0.2">
      <c r="E229" s="11"/>
    </row>
    <row r="230" spans="5:5" x14ac:dyDescent="0.2">
      <c r="E230" s="11"/>
    </row>
    <row r="231" spans="5:5" x14ac:dyDescent="0.2">
      <c r="E231" s="11"/>
    </row>
    <row r="232" spans="5:5" x14ac:dyDescent="0.2">
      <c r="E232" s="11"/>
    </row>
    <row r="233" spans="5:5" x14ac:dyDescent="0.2">
      <c r="E233" s="11"/>
    </row>
    <row r="234" spans="5:5" x14ac:dyDescent="0.2">
      <c r="E234" s="11"/>
    </row>
    <row r="235" spans="5:5" x14ac:dyDescent="0.2">
      <c r="E235" s="11"/>
    </row>
    <row r="236" spans="5:5" x14ac:dyDescent="0.2">
      <c r="E236" s="11"/>
    </row>
    <row r="237" spans="5:5" x14ac:dyDescent="0.2">
      <c r="E237" s="11"/>
    </row>
    <row r="238" spans="5:5" x14ac:dyDescent="0.2">
      <c r="E238" s="11"/>
    </row>
    <row r="239" spans="5:5" x14ac:dyDescent="0.2">
      <c r="E239" s="11"/>
    </row>
    <row r="240" spans="5:5" x14ac:dyDescent="0.2">
      <c r="E240" s="11"/>
    </row>
    <row r="241" spans="5:5" x14ac:dyDescent="0.2">
      <c r="E241" s="11"/>
    </row>
    <row r="242" spans="5:5" x14ac:dyDescent="0.2">
      <c r="E242" s="11"/>
    </row>
    <row r="243" spans="5:5" x14ac:dyDescent="0.2">
      <c r="E243" s="11"/>
    </row>
    <row r="244" spans="5:5" x14ac:dyDescent="0.2">
      <c r="E244" s="11"/>
    </row>
    <row r="245" spans="5:5" x14ac:dyDescent="0.2">
      <c r="E245" s="11"/>
    </row>
    <row r="246" spans="5:5" x14ac:dyDescent="0.2">
      <c r="E246" s="11"/>
    </row>
    <row r="247" spans="5:5" x14ac:dyDescent="0.2">
      <c r="E247" s="11"/>
    </row>
    <row r="248" spans="5:5" x14ac:dyDescent="0.2">
      <c r="E248" s="11"/>
    </row>
    <row r="249" spans="5:5" x14ac:dyDescent="0.2">
      <c r="E249" s="11"/>
    </row>
    <row r="250" spans="5:5" x14ac:dyDescent="0.2">
      <c r="E250" s="11"/>
    </row>
    <row r="251" spans="5:5" x14ac:dyDescent="0.2">
      <c r="E251" s="11"/>
    </row>
    <row r="252" spans="5:5" x14ac:dyDescent="0.2">
      <c r="E252" s="11"/>
    </row>
    <row r="253" spans="5:5" x14ac:dyDescent="0.2">
      <c r="E253" s="11"/>
    </row>
    <row r="254" spans="5:5" x14ac:dyDescent="0.2">
      <c r="E254" s="11"/>
    </row>
    <row r="255" spans="5:5" x14ac:dyDescent="0.2">
      <c r="E255" s="11"/>
    </row>
    <row r="256" spans="5:5" x14ac:dyDescent="0.2">
      <c r="E256" s="11"/>
    </row>
    <row r="257" spans="5:5" x14ac:dyDescent="0.2">
      <c r="E257" s="11"/>
    </row>
    <row r="258" spans="5:5" x14ac:dyDescent="0.2">
      <c r="E258" s="11"/>
    </row>
    <row r="259" spans="5:5" x14ac:dyDescent="0.2">
      <c r="E259" s="11"/>
    </row>
    <row r="260" spans="5:5" x14ac:dyDescent="0.2">
      <c r="E260" s="11"/>
    </row>
    <row r="261" spans="5:5" x14ac:dyDescent="0.2">
      <c r="E261" s="11"/>
    </row>
    <row r="262" spans="5:5" x14ac:dyDescent="0.2">
      <c r="E262" s="11"/>
    </row>
    <row r="263" spans="5:5" x14ac:dyDescent="0.2">
      <c r="E263" s="11"/>
    </row>
    <row r="264" spans="5:5" x14ac:dyDescent="0.2">
      <c r="E264" s="11"/>
    </row>
    <row r="265" spans="5:5" x14ac:dyDescent="0.2">
      <c r="E265" s="11"/>
    </row>
    <row r="266" spans="5:5" x14ac:dyDescent="0.2">
      <c r="E266" s="11"/>
    </row>
    <row r="267" spans="5:5" x14ac:dyDescent="0.2">
      <c r="E267" s="11"/>
    </row>
    <row r="268" spans="5:5" x14ac:dyDescent="0.2">
      <c r="E268" s="11"/>
    </row>
    <row r="269" spans="5:5" x14ac:dyDescent="0.2">
      <c r="E269" s="11"/>
    </row>
    <row r="270" spans="5:5" x14ac:dyDescent="0.2">
      <c r="E270" s="11"/>
    </row>
    <row r="271" spans="5:5" x14ac:dyDescent="0.2">
      <c r="E271" s="11"/>
    </row>
    <row r="272" spans="5:5" x14ac:dyDescent="0.2">
      <c r="E272" s="11"/>
    </row>
    <row r="273" spans="5:5" x14ac:dyDescent="0.2">
      <c r="E273" s="11"/>
    </row>
    <row r="274" spans="5:5" x14ac:dyDescent="0.2">
      <c r="E274" s="11"/>
    </row>
    <row r="275" spans="5:5" x14ac:dyDescent="0.2">
      <c r="E275" s="11"/>
    </row>
    <row r="276" spans="5:5" x14ac:dyDescent="0.2">
      <c r="E276" s="11"/>
    </row>
    <row r="277" spans="5:5" x14ac:dyDescent="0.2">
      <c r="E277" s="11"/>
    </row>
    <row r="278" spans="5:5" x14ac:dyDescent="0.2">
      <c r="E278" s="11"/>
    </row>
    <row r="279" spans="5:5" x14ac:dyDescent="0.2">
      <c r="E279" s="11"/>
    </row>
    <row r="280" spans="5:5" x14ac:dyDescent="0.2">
      <c r="E280" s="11"/>
    </row>
    <row r="281" spans="5:5" x14ac:dyDescent="0.2">
      <c r="E281" s="11"/>
    </row>
    <row r="282" spans="5:5" x14ac:dyDescent="0.2">
      <c r="E282" s="11"/>
    </row>
    <row r="283" spans="5:5" x14ac:dyDescent="0.2">
      <c r="E283" s="11"/>
    </row>
    <row r="284" spans="5:5" x14ac:dyDescent="0.2">
      <c r="E284" s="11"/>
    </row>
    <row r="285" spans="5:5" x14ac:dyDescent="0.2">
      <c r="E285" s="11"/>
    </row>
    <row r="286" spans="5:5" x14ac:dyDescent="0.2">
      <c r="E286" s="11"/>
    </row>
    <row r="287" spans="5:5" x14ac:dyDescent="0.2">
      <c r="E287" s="11"/>
    </row>
    <row r="288" spans="5:5" x14ac:dyDescent="0.2">
      <c r="E288" s="11"/>
    </row>
    <row r="289" spans="5:5" x14ac:dyDescent="0.2">
      <c r="E289" s="11"/>
    </row>
    <row r="290" spans="5:5" x14ac:dyDescent="0.2">
      <c r="E290" s="11"/>
    </row>
    <row r="291" spans="5:5" x14ac:dyDescent="0.2">
      <c r="E291" s="11"/>
    </row>
    <row r="292" spans="5:5" x14ac:dyDescent="0.2">
      <c r="E292" s="11"/>
    </row>
    <row r="293" spans="5:5" x14ac:dyDescent="0.2">
      <c r="E293" s="11"/>
    </row>
    <row r="294" spans="5:5" x14ac:dyDescent="0.2">
      <c r="E294" s="11"/>
    </row>
    <row r="295" spans="5:5" x14ac:dyDescent="0.2">
      <c r="E295" s="11"/>
    </row>
    <row r="296" spans="5:5" x14ac:dyDescent="0.2">
      <c r="E296" s="11"/>
    </row>
    <row r="297" spans="5:5" x14ac:dyDescent="0.2">
      <c r="E297" s="11"/>
    </row>
    <row r="298" spans="5:5" x14ac:dyDescent="0.2">
      <c r="E298" s="11"/>
    </row>
    <row r="299" spans="5:5" x14ac:dyDescent="0.2">
      <c r="E299" s="11"/>
    </row>
    <row r="300" spans="5:5" x14ac:dyDescent="0.2">
      <c r="E300" s="11"/>
    </row>
    <row r="301" spans="5:5" x14ac:dyDescent="0.2">
      <c r="E301" s="11"/>
    </row>
    <row r="302" spans="5:5" x14ac:dyDescent="0.2">
      <c r="E302" s="11"/>
    </row>
    <row r="303" spans="5:5" x14ac:dyDescent="0.2">
      <c r="E303" s="11"/>
    </row>
    <row r="304" spans="5:5" x14ac:dyDescent="0.2">
      <c r="E304" s="11"/>
    </row>
    <row r="305" spans="5:5" x14ac:dyDescent="0.2">
      <c r="E305" s="11"/>
    </row>
    <row r="306" spans="5:5" x14ac:dyDescent="0.2">
      <c r="E306" s="11"/>
    </row>
    <row r="307" spans="5:5" x14ac:dyDescent="0.2">
      <c r="E307" s="11"/>
    </row>
    <row r="308" spans="5:5" x14ac:dyDescent="0.2">
      <c r="E308" s="11"/>
    </row>
    <row r="309" spans="5:5" x14ac:dyDescent="0.2">
      <c r="E309" s="11"/>
    </row>
    <row r="310" spans="5:5" x14ac:dyDescent="0.2">
      <c r="E310" s="11"/>
    </row>
    <row r="311" spans="5:5" x14ac:dyDescent="0.2">
      <c r="E311" s="11"/>
    </row>
    <row r="312" spans="5:5" x14ac:dyDescent="0.2">
      <c r="E312" s="11"/>
    </row>
    <row r="313" spans="5:5" x14ac:dyDescent="0.2">
      <c r="E313" s="11"/>
    </row>
    <row r="314" spans="5:5" x14ac:dyDescent="0.2">
      <c r="E314" s="11"/>
    </row>
    <row r="315" spans="5:5" x14ac:dyDescent="0.2">
      <c r="E315" s="11"/>
    </row>
    <row r="316" spans="5:5" x14ac:dyDescent="0.2">
      <c r="E316" s="11"/>
    </row>
    <row r="317" spans="5:5" x14ac:dyDescent="0.2">
      <c r="E317" s="11"/>
    </row>
    <row r="318" spans="5:5" x14ac:dyDescent="0.2">
      <c r="E318" s="11"/>
    </row>
    <row r="319" spans="5:5" x14ac:dyDescent="0.2">
      <c r="E319" s="11"/>
    </row>
    <row r="320" spans="5:5" x14ac:dyDescent="0.2">
      <c r="E320" s="11"/>
    </row>
    <row r="321" spans="5:5" x14ac:dyDescent="0.2">
      <c r="E321" s="11"/>
    </row>
    <row r="322" spans="5:5" x14ac:dyDescent="0.2">
      <c r="E322" s="11"/>
    </row>
    <row r="323" spans="5:5" x14ac:dyDescent="0.2">
      <c r="E323" s="11"/>
    </row>
    <row r="324" spans="5:5" x14ac:dyDescent="0.2">
      <c r="E324" s="11"/>
    </row>
    <row r="325" spans="5:5" x14ac:dyDescent="0.2">
      <c r="E325" s="11"/>
    </row>
    <row r="326" spans="5:5" x14ac:dyDescent="0.2">
      <c r="E326" s="11"/>
    </row>
    <row r="327" spans="5:5" x14ac:dyDescent="0.2">
      <c r="E327" s="11"/>
    </row>
    <row r="328" spans="5:5" x14ac:dyDescent="0.2">
      <c r="E328" s="11"/>
    </row>
    <row r="329" spans="5:5" x14ac:dyDescent="0.2">
      <c r="E329" s="11"/>
    </row>
    <row r="330" spans="5:5" x14ac:dyDescent="0.2">
      <c r="E330" s="11"/>
    </row>
    <row r="331" spans="5:5" x14ac:dyDescent="0.2">
      <c r="E331" s="11"/>
    </row>
    <row r="332" spans="5:5" x14ac:dyDescent="0.2">
      <c r="E332" s="11"/>
    </row>
    <row r="333" spans="5:5" x14ac:dyDescent="0.2">
      <c r="E333" s="11"/>
    </row>
    <row r="334" spans="5:5" x14ac:dyDescent="0.2">
      <c r="E334" s="11"/>
    </row>
    <row r="335" spans="5:5" x14ac:dyDescent="0.2">
      <c r="E335" s="11"/>
    </row>
    <row r="336" spans="5:5" x14ac:dyDescent="0.2">
      <c r="E336" s="11"/>
    </row>
    <row r="337" spans="5:5" x14ac:dyDescent="0.2">
      <c r="E337" s="11"/>
    </row>
    <row r="338" spans="5:5" x14ac:dyDescent="0.2">
      <c r="E338" s="11"/>
    </row>
    <row r="339" spans="5:5" x14ac:dyDescent="0.2">
      <c r="E339" s="11"/>
    </row>
    <row r="340" spans="5:5" x14ac:dyDescent="0.2">
      <c r="E340" s="11"/>
    </row>
    <row r="341" spans="5:5" x14ac:dyDescent="0.2">
      <c r="E341" s="11"/>
    </row>
    <row r="342" spans="5:5" x14ac:dyDescent="0.2">
      <c r="E342" s="11"/>
    </row>
    <row r="343" spans="5:5" x14ac:dyDescent="0.2">
      <c r="E343" s="11"/>
    </row>
    <row r="344" spans="5:5" x14ac:dyDescent="0.2">
      <c r="E344" s="11"/>
    </row>
    <row r="345" spans="5:5" x14ac:dyDescent="0.2">
      <c r="E345" s="11"/>
    </row>
    <row r="346" spans="5:5" x14ac:dyDescent="0.2">
      <c r="E346" s="11"/>
    </row>
    <row r="347" spans="5:5" x14ac:dyDescent="0.2">
      <c r="E347" s="11"/>
    </row>
    <row r="348" spans="5:5" x14ac:dyDescent="0.2">
      <c r="E348" s="11"/>
    </row>
    <row r="349" spans="5:5" x14ac:dyDescent="0.2">
      <c r="E349" s="11"/>
    </row>
    <row r="350" spans="5:5" x14ac:dyDescent="0.2">
      <c r="E350" s="11"/>
    </row>
    <row r="351" spans="5:5" x14ac:dyDescent="0.2">
      <c r="E351" s="11"/>
    </row>
    <row r="352" spans="5:5" x14ac:dyDescent="0.2">
      <c r="E352" s="11"/>
    </row>
    <row r="353" spans="5:5" x14ac:dyDescent="0.2">
      <c r="E353" s="11"/>
    </row>
    <row r="354" spans="5:5" x14ac:dyDescent="0.2">
      <c r="E354" s="11"/>
    </row>
    <row r="355" spans="5:5" x14ac:dyDescent="0.2">
      <c r="E355" s="11"/>
    </row>
    <row r="356" spans="5:5" x14ac:dyDescent="0.2">
      <c r="E356" s="11"/>
    </row>
    <row r="357" spans="5:5" x14ac:dyDescent="0.2">
      <c r="E357" s="11"/>
    </row>
    <row r="358" spans="5:5" x14ac:dyDescent="0.2">
      <c r="E358" s="11"/>
    </row>
    <row r="359" spans="5:5" x14ac:dyDescent="0.2">
      <c r="E359" s="11"/>
    </row>
    <row r="360" spans="5:5" x14ac:dyDescent="0.2">
      <c r="E360" s="11"/>
    </row>
    <row r="361" spans="5:5" x14ac:dyDescent="0.2">
      <c r="E361" s="11"/>
    </row>
    <row r="362" spans="5:5" x14ac:dyDescent="0.2">
      <c r="E362" s="11"/>
    </row>
    <row r="363" spans="5:5" x14ac:dyDescent="0.2">
      <c r="E363" s="11"/>
    </row>
    <row r="364" spans="5:5" x14ac:dyDescent="0.2">
      <c r="E364" s="11"/>
    </row>
    <row r="365" spans="5:5" x14ac:dyDescent="0.2">
      <c r="E365" s="11"/>
    </row>
    <row r="366" spans="5:5" x14ac:dyDescent="0.2">
      <c r="E366" s="11"/>
    </row>
    <row r="367" spans="5:5" x14ac:dyDescent="0.2">
      <c r="E367" s="11"/>
    </row>
    <row r="368" spans="5:5" x14ac:dyDescent="0.2">
      <c r="E368" s="11"/>
    </row>
    <row r="369" spans="5:5" x14ac:dyDescent="0.2">
      <c r="E369" s="11"/>
    </row>
    <row r="370" spans="5:5" x14ac:dyDescent="0.2">
      <c r="E370" s="11"/>
    </row>
    <row r="371" spans="5:5" x14ac:dyDescent="0.2">
      <c r="E371" s="11"/>
    </row>
    <row r="372" spans="5:5" x14ac:dyDescent="0.2">
      <c r="E372" s="11"/>
    </row>
    <row r="373" spans="5:5" x14ac:dyDescent="0.2">
      <c r="E373" s="11"/>
    </row>
    <row r="374" spans="5:5" x14ac:dyDescent="0.2">
      <c r="E374" s="11"/>
    </row>
    <row r="375" spans="5:5" x14ac:dyDescent="0.2">
      <c r="E375" s="11"/>
    </row>
    <row r="376" spans="5:5" x14ac:dyDescent="0.2">
      <c r="E376" s="11"/>
    </row>
    <row r="377" spans="5:5" x14ac:dyDescent="0.2">
      <c r="E377" s="11"/>
    </row>
    <row r="378" spans="5:5" x14ac:dyDescent="0.2">
      <c r="E378" s="11"/>
    </row>
    <row r="379" spans="5:5" x14ac:dyDescent="0.2">
      <c r="E379" s="11"/>
    </row>
    <row r="380" spans="5:5" x14ac:dyDescent="0.2">
      <c r="E380" s="11"/>
    </row>
    <row r="381" spans="5:5" x14ac:dyDescent="0.2">
      <c r="E381" s="11"/>
    </row>
    <row r="382" spans="5:5" x14ac:dyDescent="0.2">
      <c r="E382" s="11"/>
    </row>
    <row r="383" spans="5:5" x14ac:dyDescent="0.2">
      <c r="E383" s="11"/>
    </row>
    <row r="384" spans="5:5" x14ac:dyDescent="0.2">
      <c r="E384" s="11"/>
    </row>
    <row r="385" spans="5:5" x14ac:dyDescent="0.2">
      <c r="E385" s="11"/>
    </row>
    <row r="386" spans="5:5" x14ac:dyDescent="0.2">
      <c r="E386" s="11"/>
    </row>
    <row r="387" spans="5:5" x14ac:dyDescent="0.2">
      <c r="E387" s="11"/>
    </row>
    <row r="388" spans="5:5" x14ac:dyDescent="0.2">
      <c r="E388" s="11"/>
    </row>
    <row r="389" spans="5:5" x14ac:dyDescent="0.2">
      <c r="E389" s="11"/>
    </row>
    <row r="390" spans="5:5" x14ac:dyDescent="0.2">
      <c r="E390" s="11"/>
    </row>
    <row r="391" spans="5:5" x14ac:dyDescent="0.2">
      <c r="E391" s="11"/>
    </row>
    <row r="392" spans="5:5" x14ac:dyDescent="0.2">
      <c r="E392" s="11"/>
    </row>
    <row r="393" spans="5:5" x14ac:dyDescent="0.2">
      <c r="E393" s="11"/>
    </row>
    <row r="394" spans="5:5" x14ac:dyDescent="0.2">
      <c r="E394" s="11"/>
    </row>
    <row r="395" spans="5:5" x14ac:dyDescent="0.2">
      <c r="E395" s="11"/>
    </row>
    <row r="396" spans="5:5" x14ac:dyDescent="0.2">
      <c r="E396" s="11"/>
    </row>
    <row r="397" spans="5:5" x14ac:dyDescent="0.2">
      <c r="E397" s="11"/>
    </row>
    <row r="398" spans="5:5" x14ac:dyDescent="0.2">
      <c r="E398" s="11"/>
    </row>
    <row r="399" spans="5:5" x14ac:dyDescent="0.2">
      <c r="E399" s="11"/>
    </row>
    <row r="400" spans="5:5" x14ac:dyDescent="0.2">
      <c r="E400" s="11"/>
    </row>
    <row r="401" spans="5:5" x14ac:dyDescent="0.2">
      <c r="E401" s="11"/>
    </row>
    <row r="402" spans="5:5" x14ac:dyDescent="0.2">
      <c r="E402" s="11"/>
    </row>
    <row r="403" spans="5:5" x14ac:dyDescent="0.2">
      <c r="E403" s="11"/>
    </row>
    <row r="404" spans="5:5" x14ac:dyDescent="0.2">
      <c r="E404" s="11"/>
    </row>
    <row r="405" spans="5:5" x14ac:dyDescent="0.2">
      <c r="E405" s="11"/>
    </row>
    <row r="406" spans="5:5" x14ac:dyDescent="0.2">
      <c r="E406" s="11"/>
    </row>
    <row r="407" spans="5:5" x14ac:dyDescent="0.2">
      <c r="E407" s="11"/>
    </row>
    <row r="408" spans="5:5" x14ac:dyDescent="0.2">
      <c r="E408" s="11"/>
    </row>
    <row r="409" spans="5:5" x14ac:dyDescent="0.2">
      <c r="E409" s="11"/>
    </row>
    <row r="410" spans="5:5" x14ac:dyDescent="0.2">
      <c r="E410" s="11"/>
    </row>
    <row r="411" spans="5:5" x14ac:dyDescent="0.2">
      <c r="E411" s="11"/>
    </row>
    <row r="412" spans="5:5" x14ac:dyDescent="0.2">
      <c r="E412" s="11"/>
    </row>
    <row r="413" spans="5:5" x14ac:dyDescent="0.2">
      <c r="E413" s="11"/>
    </row>
    <row r="414" spans="5:5" x14ac:dyDescent="0.2">
      <c r="E414" s="11"/>
    </row>
    <row r="415" spans="5:5" x14ac:dyDescent="0.2">
      <c r="E415" s="11"/>
    </row>
    <row r="416" spans="5:5" x14ac:dyDescent="0.2">
      <c r="E416" s="11"/>
    </row>
    <row r="417" spans="5:5" x14ac:dyDescent="0.2">
      <c r="E417" s="11"/>
    </row>
    <row r="418" spans="5:5" x14ac:dyDescent="0.2">
      <c r="E418" s="11"/>
    </row>
    <row r="419" spans="5:5" x14ac:dyDescent="0.2">
      <c r="E419" s="11"/>
    </row>
    <row r="420" spans="5:5" x14ac:dyDescent="0.2">
      <c r="E420" s="11"/>
    </row>
    <row r="421" spans="5:5" x14ac:dyDescent="0.2">
      <c r="E421" s="11"/>
    </row>
    <row r="422" spans="5:5" x14ac:dyDescent="0.2">
      <c r="E422" s="11"/>
    </row>
    <row r="423" spans="5:5" x14ac:dyDescent="0.2">
      <c r="E423" s="11"/>
    </row>
    <row r="424" spans="5:5" x14ac:dyDescent="0.2">
      <c r="E424" s="11"/>
    </row>
    <row r="425" spans="5:5" x14ac:dyDescent="0.2">
      <c r="E425" s="11"/>
    </row>
    <row r="426" spans="5:5" x14ac:dyDescent="0.2">
      <c r="E426" s="11"/>
    </row>
    <row r="427" spans="5:5" x14ac:dyDescent="0.2">
      <c r="E427" s="11"/>
    </row>
    <row r="428" spans="5:5" x14ac:dyDescent="0.2">
      <c r="E428" s="11"/>
    </row>
    <row r="429" spans="5:5" x14ac:dyDescent="0.2">
      <c r="E429" s="11"/>
    </row>
    <row r="430" spans="5:5" x14ac:dyDescent="0.2">
      <c r="E430" s="11"/>
    </row>
    <row r="431" spans="5:5" x14ac:dyDescent="0.2">
      <c r="E431" s="11"/>
    </row>
    <row r="432" spans="5:5" x14ac:dyDescent="0.2">
      <c r="E432" s="11"/>
    </row>
    <row r="433" spans="5:5" x14ac:dyDescent="0.2">
      <c r="E433" s="11"/>
    </row>
    <row r="434" spans="5:5" x14ac:dyDescent="0.2">
      <c r="E434" s="11"/>
    </row>
    <row r="435" spans="5:5" x14ac:dyDescent="0.2">
      <c r="E435" s="11"/>
    </row>
    <row r="436" spans="5:5" x14ac:dyDescent="0.2">
      <c r="E436" s="11"/>
    </row>
    <row r="437" spans="5:5" x14ac:dyDescent="0.2">
      <c r="E437" s="11"/>
    </row>
    <row r="438" spans="5:5" x14ac:dyDescent="0.2">
      <c r="E438" s="11"/>
    </row>
    <row r="439" spans="5:5" x14ac:dyDescent="0.2">
      <c r="E439" s="11"/>
    </row>
    <row r="440" spans="5:5" x14ac:dyDescent="0.2">
      <c r="E440" s="11"/>
    </row>
    <row r="441" spans="5:5" x14ac:dyDescent="0.2">
      <c r="E441" s="11"/>
    </row>
    <row r="442" spans="5:5" x14ac:dyDescent="0.2">
      <c r="E442" s="11"/>
    </row>
    <row r="443" spans="5:5" x14ac:dyDescent="0.2">
      <c r="E443" s="11"/>
    </row>
    <row r="444" spans="5:5" x14ac:dyDescent="0.2">
      <c r="E444" s="11"/>
    </row>
    <row r="445" spans="5:5" x14ac:dyDescent="0.2">
      <c r="E445" s="11"/>
    </row>
    <row r="446" spans="5:5" x14ac:dyDescent="0.2">
      <c r="E446" s="11"/>
    </row>
    <row r="447" spans="5:5" x14ac:dyDescent="0.2">
      <c r="E447" s="11"/>
    </row>
    <row r="448" spans="5:5" x14ac:dyDescent="0.2">
      <c r="E448" s="11"/>
    </row>
    <row r="449" spans="5:5" x14ac:dyDescent="0.2">
      <c r="E449" s="11"/>
    </row>
    <row r="450" spans="5:5" x14ac:dyDescent="0.2">
      <c r="E450" s="11"/>
    </row>
    <row r="451" spans="5:5" x14ac:dyDescent="0.2">
      <c r="E451" s="11"/>
    </row>
    <row r="452" spans="5:5" x14ac:dyDescent="0.2">
      <c r="E452" s="11"/>
    </row>
    <row r="453" spans="5:5" x14ac:dyDescent="0.2">
      <c r="E453" s="11"/>
    </row>
    <row r="454" spans="5:5" x14ac:dyDescent="0.2">
      <c r="E454" s="11"/>
    </row>
    <row r="455" spans="5:5" x14ac:dyDescent="0.2">
      <c r="E455" s="11"/>
    </row>
    <row r="456" spans="5:5" x14ac:dyDescent="0.2">
      <c r="E456" s="11"/>
    </row>
    <row r="457" spans="5:5" x14ac:dyDescent="0.2">
      <c r="E457" s="11"/>
    </row>
    <row r="458" spans="5:5" x14ac:dyDescent="0.2">
      <c r="E458" s="11"/>
    </row>
    <row r="459" spans="5:5" x14ac:dyDescent="0.2">
      <c r="E459" s="11"/>
    </row>
    <row r="460" spans="5:5" x14ac:dyDescent="0.2">
      <c r="E460" s="11"/>
    </row>
    <row r="461" spans="5:5" x14ac:dyDescent="0.2">
      <c r="E461" s="11"/>
    </row>
    <row r="462" spans="5:5" x14ac:dyDescent="0.2">
      <c r="E462" s="11"/>
    </row>
    <row r="463" spans="5:5" x14ac:dyDescent="0.2">
      <c r="E463" s="11"/>
    </row>
    <row r="464" spans="5:5" x14ac:dyDescent="0.2">
      <c r="E464" s="11"/>
    </row>
    <row r="465" spans="5:5" x14ac:dyDescent="0.2">
      <c r="E465" s="11"/>
    </row>
    <row r="466" spans="5:5" x14ac:dyDescent="0.2">
      <c r="E466" s="11"/>
    </row>
    <row r="467" spans="5:5" x14ac:dyDescent="0.2">
      <c r="E467" s="11"/>
    </row>
    <row r="468" spans="5:5" x14ac:dyDescent="0.2">
      <c r="E468" s="11"/>
    </row>
    <row r="469" spans="5:5" x14ac:dyDescent="0.2">
      <c r="E469" s="11"/>
    </row>
    <row r="470" spans="5:5" x14ac:dyDescent="0.2">
      <c r="E470" s="11"/>
    </row>
    <row r="471" spans="5:5" x14ac:dyDescent="0.2">
      <c r="E471" s="11"/>
    </row>
    <row r="472" spans="5:5" x14ac:dyDescent="0.2">
      <c r="E472" s="11"/>
    </row>
    <row r="473" spans="5:5" x14ac:dyDescent="0.2">
      <c r="E473" s="11"/>
    </row>
    <row r="474" spans="5:5" x14ac:dyDescent="0.2">
      <c r="E474" s="11"/>
    </row>
    <row r="475" spans="5:5" x14ac:dyDescent="0.2">
      <c r="E475" s="11"/>
    </row>
    <row r="476" spans="5:5" x14ac:dyDescent="0.2">
      <c r="E476" s="11"/>
    </row>
    <row r="477" spans="5:5" x14ac:dyDescent="0.2">
      <c r="E477" s="11"/>
    </row>
    <row r="478" spans="5:5" x14ac:dyDescent="0.2">
      <c r="E478" s="11"/>
    </row>
    <row r="479" spans="5:5" x14ac:dyDescent="0.2">
      <c r="E479" s="11"/>
    </row>
    <row r="480" spans="5:5" x14ac:dyDescent="0.2">
      <c r="E480" s="11"/>
    </row>
    <row r="481" spans="5:5" x14ac:dyDescent="0.2">
      <c r="E481" s="11"/>
    </row>
    <row r="482" spans="5:5" x14ac:dyDescent="0.2">
      <c r="E482" s="11"/>
    </row>
    <row r="483" spans="5:5" x14ac:dyDescent="0.2">
      <c r="E483" s="11"/>
    </row>
    <row r="484" spans="5:5" x14ac:dyDescent="0.2">
      <c r="E484" s="11"/>
    </row>
    <row r="485" spans="5:5" x14ac:dyDescent="0.2">
      <c r="E485" s="11"/>
    </row>
    <row r="486" spans="5:5" x14ac:dyDescent="0.2">
      <c r="E486" s="11"/>
    </row>
    <row r="487" spans="5:5" x14ac:dyDescent="0.2">
      <c r="E487" s="11"/>
    </row>
    <row r="488" spans="5:5" x14ac:dyDescent="0.2">
      <c r="E488" s="11"/>
    </row>
    <row r="489" spans="5:5" x14ac:dyDescent="0.2">
      <c r="E489" s="11"/>
    </row>
    <row r="490" spans="5:5" x14ac:dyDescent="0.2">
      <c r="E490" s="11"/>
    </row>
    <row r="491" spans="5:5" x14ac:dyDescent="0.2">
      <c r="E491" s="11"/>
    </row>
    <row r="492" spans="5:5" x14ac:dyDescent="0.2">
      <c r="E492" s="11"/>
    </row>
    <row r="493" spans="5:5" x14ac:dyDescent="0.2">
      <c r="E493" s="11"/>
    </row>
    <row r="494" spans="5:5" x14ac:dyDescent="0.2">
      <c r="E494" s="11"/>
    </row>
    <row r="495" spans="5:5" x14ac:dyDescent="0.2">
      <c r="E495" s="11"/>
    </row>
    <row r="496" spans="5:5" x14ac:dyDescent="0.2">
      <c r="E496" s="11"/>
    </row>
    <row r="497" spans="5:5" x14ac:dyDescent="0.2">
      <c r="E497" s="11"/>
    </row>
    <row r="498" spans="5:5" x14ac:dyDescent="0.2">
      <c r="E498" s="11"/>
    </row>
    <row r="499" spans="5:5" x14ac:dyDescent="0.2">
      <c r="E499" s="11"/>
    </row>
    <row r="500" spans="5:5" x14ac:dyDescent="0.2">
      <c r="E500" s="11"/>
    </row>
    <row r="501" spans="5:5" x14ac:dyDescent="0.2">
      <c r="E501" s="11"/>
    </row>
    <row r="502" spans="5:5" x14ac:dyDescent="0.2">
      <c r="E502" s="11"/>
    </row>
    <row r="503" spans="5:5" x14ac:dyDescent="0.2">
      <c r="E503" s="11"/>
    </row>
    <row r="504" spans="5:5" x14ac:dyDescent="0.2">
      <c r="E504" s="11"/>
    </row>
    <row r="505" spans="5:5" x14ac:dyDescent="0.2">
      <c r="E505" s="11"/>
    </row>
    <row r="506" spans="5:5" x14ac:dyDescent="0.2">
      <c r="E506" s="11"/>
    </row>
    <row r="507" spans="5:5" x14ac:dyDescent="0.2">
      <c r="E507" s="11"/>
    </row>
    <row r="508" spans="5:5" x14ac:dyDescent="0.2">
      <c r="E508" s="11"/>
    </row>
    <row r="509" spans="5:5" x14ac:dyDescent="0.2">
      <c r="E509" s="11"/>
    </row>
    <row r="510" spans="5:5" x14ac:dyDescent="0.2">
      <c r="E510" s="11"/>
    </row>
    <row r="511" spans="5:5" x14ac:dyDescent="0.2">
      <c r="E511" s="11"/>
    </row>
    <row r="512" spans="5:5" x14ac:dyDescent="0.2">
      <c r="E512" s="11"/>
    </row>
    <row r="513" spans="5:5" x14ac:dyDescent="0.2">
      <c r="E513" s="11"/>
    </row>
    <row r="514" spans="5:5" x14ac:dyDescent="0.2">
      <c r="E514" s="11"/>
    </row>
    <row r="515" spans="5:5" x14ac:dyDescent="0.2">
      <c r="E515" s="11"/>
    </row>
    <row r="516" spans="5:5" x14ac:dyDescent="0.2">
      <c r="E516" s="11"/>
    </row>
    <row r="517" spans="5:5" x14ac:dyDescent="0.2">
      <c r="E517" s="11"/>
    </row>
    <row r="518" spans="5:5" x14ac:dyDescent="0.2">
      <c r="E518" s="11"/>
    </row>
    <row r="519" spans="5:5" x14ac:dyDescent="0.2">
      <c r="E519" s="11"/>
    </row>
    <row r="520" spans="5:5" x14ac:dyDescent="0.2">
      <c r="E520" s="11"/>
    </row>
    <row r="521" spans="5:5" x14ac:dyDescent="0.2">
      <c r="E521" s="11"/>
    </row>
    <row r="522" spans="5:5" x14ac:dyDescent="0.2">
      <c r="E522" s="11"/>
    </row>
    <row r="523" spans="5:5" x14ac:dyDescent="0.2">
      <c r="E523" s="11"/>
    </row>
    <row r="524" spans="5:5" x14ac:dyDescent="0.2">
      <c r="E524" s="11"/>
    </row>
    <row r="525" spans="5:5" x14ac:dyDescent="0.2">
      <c r="E525" s="11"/>
    </row>
    <row r="526" spans="5:5" x14ac:dyDescent="0.2">
      <c r="E526" s="11"/>
    </row>
    <row r="527" spans="5:5" x14ac:dyDescent="0.2">
      <c r="E527" s="11"/>
    </row>
    <row r="528" spans="5:5" x14ac:dyDescent="0.2">
      <c r="E528" s="11"/>
    </row>
    <row r="529" spans="5:5" x14ac:dyDescent="0.2">
      <c r="E529" s="11"/>
    </row>
    <row r="530" spans="5:5" x14ac:dyDescent="0.2">
      <c r="E530" s="11"/>
    </row>
    <row r="531" spans="5:5" x14ac:dyDescent="0.2">
      <c r="E531" s="11"/>
    </row>
    <row r="532" spans="5:5" x14ac:dyDescent="0.2">
      <c r="E532" s="11"/>
    </row>
    <row r="533" spans="5:5" x14ac:dyDescent="0.2">
      <c r="E533" s="11"/>
    </row>
    <row r="534" spans="5:5" x14ac:dyDescent="0.2">
      <c r="E534" s="11"/>
    </row>
    <row r="535" spans="5:5" x14ac:dyDescent="0.2">
      <c r="E535" s="11"/>
    </row>
    <row r="536" spans="5:5" x14ac:dyDescent="0.2">
      <c r="E536" s="11"/>
    </row>
    <row r="537" spans="5:5" x14ac:dyDescent="0.2">
      <c r="E537" s="11"/>
    </row>
    <row r="538" spans="5:5" x14ac:dyDescent="0.2">
      <c r="E538" s="11"/>
    </row>
    <row r="539" spans="5:5" x14ac:dyDescent="0.2">
      <c r="E539" s="11"/>
    </row>
    <row r="540" spans="5:5" x14ac:dyDescent="0.2">
      <c r="E540" s="11"/>
    </row>
    <row r="541" spans="5:5" x14ac:dyDescent="0.2">
      <c r="E541" s="11"/>
    </row>
    <row r="542" spans="5:5" x14ac:dyDescent="0.2">
      <c r="E542" s="11"/>
    </row>
    <row r="543" spans="5:5" x14ac:dyDescent="0.2">
      <c r="E543" s="11"/>
    </row>
    <row r="544" spans="5:5" x14ac:dyDescent="0.2">
      <c r="E544" s="11"/>
    </row>
    <row r="545" spans="5:5" x14ac:dyDescent="0.2">
      <c r="E545" s="11"/>
    </row>
    <row r="546" spans="5:5" x14ac:dyDescent="0.2">
      <c r="E546" s="11"/>
    </row>
    <row r="547" spans="5:5" x14ac:dyDescent="0.2">
      <c r="E547" s="11"/>
    </row>
    <row r="548" spans="5:5" x14ac:dyDescent="0.2">
      <c r="E548" s="11"/>
    </row>
    <row r="549" spans="5:5" x14ac:dyDescent="0.2">
      <c r="E549" s="11"/>
    </row>
    <row r="550" spans="5:5" x14ac:dyDescent="0.2">
      <c r="E550" s="11"/>
    </row>
    <row r="551" spans="5:5" x14ac:dyDescent="0.2">
      <c r="E551" s="11"/>
    </row>
    <row r="552" spans="5:5" x14ac:dyDescent="0.2">
      <c r="E552" s="11"/>
    </row>
    <row r="553" spans="5:5" x14ac:dyDescent="0.2">
      <c r="E553" s="11"/>
    </row>
    <row r="554" spans="5:5" x14ac:dyDescent="0.2">
      <c r="E554" s="11"/>
    </row>
    <row r="555" spans="5:5" x14ac:dyDescent="0.2">
      <c r="E555" s="11"/>
    </row>
    <row r="556" spans="5:5" x14ac:dyDescent="0.2">
      <c r="E556" s="11"/>
    </row>
    <row r="557" spans="5:5" x14ac:dyDescent="0.2">
      <c r="E557" s="11"/>
    </row>
    <row r="558" spans="5:5" x14ac:dyDescent="0.2">
      <c r="E558" s="11"/>
    </row>
    <row r="559" spans="5:5" x14ac:dyDescent="0.2">
      <c r="E559" s="11"/>
    </row>
    <row r="560" spans="5:5" x14ac:dyDescent="0.2">
      <c r="E560" s="11"/>
    </row>
    <row r="561" spans="5:5" x14ac:dyDescent="0.2">
      <c r="E561" s="11"/>
    </row>
    <row r="562" spans="5:5" x14ac:dyDescent="0.2">
      <c r="E562" s="11"/>
    </row>
    <row r="563" spans="5:5" x14ac:dyDescent="0.2">
      <c r="E563" s="11"/>
    </row>
    <row r="564" spans="5:5" x14ac:dyDescent="0.2">
      <c r="E564" s="11"/>
    </row>
    <row r="565" spans="5:5" x14ac:dyDescent="0.2">
      <c r="E565" s="11"/>
    </row>
    <row r="566" spans="5:5" x14ac:dyDescent="0.2">
      <c r="E566" s="11"/>
    </row>
    <row r="567" spans="5:5" x14ac:dyDescent="0.2">
      <c r="E567" s="11"/>
    </row>
    <row r="568" spans="5:5" x14ac:dyDescent="0.2">
      <c r="E568" s="11"/>
    </row>
    <row r="569" spans="5:5" x14ac:dyDescent="0.2">
      <c r="E569" s="11"/>
    </row>
    <row r="570" spans="5:5" x14ac:dyDescent="0.2">
      <c r="E570" s="11"/>
    </row>
    <row r="571" spans="5:5" x14ac:dyDescent="0.2">
      <c r="E571" s="11"/>
    </row>
    <row r="572" spans="5:5" x14ac:dyDescent="0.2">
      <c r="E572" s="11"/>
    </row>
    <row r="573" spans="5:5" x14ac:dyDescent="0.2">
      <c r="E573" s="11"/>
    </row>
    <row r="574" spans="5:5" x14ac:dyDescent="0.2">
      <c r="E574" s="11"/>
    </row>
    <row r="575" spans="5:5" x14ac:dyDescent="0.2">
      <c r="E575" s="11"/>
    </row>
    <row r="576" spans="5:5" x14ac:dyDescent="0.2">
      <c r="E576" s="11"/>
    </row>
    <row r="577" spans="5:5" x14ac:dyDescent="0.2">
      <c r="E577" s="11"/>
    </row>
    <row r="578" spans="5:5" x14ac:dyDescent="0.2">
      <c r="E578" s="11"/>
    </row>
    <row r="579" spans="5:5" x14ac:dyDescent="0.2">
      <c r="E579" s="11"/>
    </row>
    <row r="580" spans="5:5" x14ac:dyDescent="0.2">
      <c r="E580" s="11"/>
    </row>
    <row r="581" spans="5:5" x14ac:dyDescent="0.2">
      <c r="E581" s="11"/>
    </row>
    <row r="582" spans="5:5" x14ac:dyDescent="0.2">
      <c r="E582" s="11"/>
    </row>
    <row r="583" spans="5:5" x14ac:dyDescent="0.2">
      <c r="E583" s="11"/>
    </row>
    <row r="584" spans="5:5" x14ac:dyDescent="0.2">
      <c r="E584" s="11"/>
    </row>
    <row r="585" spans="5:5" x14ac:dyDescent="0.2">
      <c r="E585" s="11"/>
    </row>
    <row r="586" spans="5:5" x14ac:dyDescent="0.2">
      <c r="E586" s="11"/>
    </row>
    <row r="587" spans="5:5" x14ac:dyDescent="0.2">
      <c r="E587" s="11"/>
    </row>
    <row r="588" spans="5:5" x14ac:dyDescent="0.2">
      <c r="E588" s="11"/>
    </row>
    <row r="589" spans="5:5" x14ac:dyDescent="0.2">
      <c r="E589" s="11"/>
    </row>
    <row r="590" spans="5:5" x14ac:dyDescent="0.2">
      <c r="E590" s="11"/>
    </row>
    <row r="591" spans="5:5" x14ac:dyDescent="0.2">
      <c r="E591" s="11"/>
    </row>
    <row r="592" spans="5:5" x14ac:dyDescent="0.2">
      <c r="E592" s="11"/>
    </row>
    <row r="593" spans="5:5" x14ac:dyDescent="0.2">
      <c r="E593" s="11"/>
    </row>
    <row r="594" spans="5:5" x14ac:dyDescent="0.2">
      <c r="E594" s="11"/>
    </row>
    <row r="595" spans="5:5" x14ac:dyDescent="0.2">
      <c r="E595" s="11"/>
    </row>
    <row r="596" spans="5:5" x14ac:dyDescent="0.2">
      <c r="E596" s="11"/>
    </row>
    <row r="597" spans="5:5" x14ac:dyDescent="0.2">
      <c r="E597" s="11"/>
    </row>
    <row r="598" spans="5:5" x14ac:dyDescent="0.2">
      <c r="E598" s="11"/>
    </row>
    <row r="599" spans="5:5" x14ac:dyDescent="0.2">
      <c r="E599" s="11"/>
    </row>
    <row r="600" spans="5:5" x14ac:dyDescent="0.2">
      <c r="E600" s="11"/>
    </row>
    <row r="601" spans="5:5" x14ac:dyDescent="0.2">
      <c r="E601" s="11"/>
    </row>
    <row r="602" spans="5:5" x14ac:dyDescent="0.2">
      <c r="E602" s="11"/>
    </row>
    <row r="603" spans="5:5" x14ac:dyDescent="0.2">
      <c r="E603" s="11"/>
    </row>
    <row r="604" spans="5:5" x14ac:dyDescent="0.2">
      <c r="E604" s="11"/>
    </row>
    <row r="605" spans="5:5" x14ac:dyDescent="0.2">
      <c r="E605" s="11"/>
    </row>
    <row r="606" spans="5:5" x14ac:dyDescent="0.2">
      <c r="E606" s="11"/>
    </row>
    <row r="607" spans="5:5" x14ac:dyDescent="0.2">
      <c r="E607" s="11"/>
    </row>
    <row r="608" spans="5:5" x14ac:dyDescent="0.2">
      <c r="E608" s="11"/>
    </row>
    <row r="609" spans="5:5" x14ac:dyDescent="0.2">
      <c r="E609" s="11"/>
    </row>
    <row r="610" spans="5:5" x14ac:dyDescent="0.2">
      <c r="E610" s="11"/>
    </row>
    <row r="611" spans="5:5" x14ac:dyDescent="0.2">
      <c r="E611" s="11"/>
    </row>
    <row r="612" spans="5:5" x14ac:dyDescent="0.2">
      <c r="E612" s="11"/>
    </row>
    <row r="613" spans="5:5" x14ac:dyDescent="0.2">
      <c r="E613" s="11"/>
    </row>
    <row r="614" spans="5:5" x14ac:dyDescent="0.2">
      <c r="E614" s="11"/>
    </row>
    <row r="615" spans="5:5" x14ac:dyDescent="0.2">
      <c r="E615" s="11"/>
    </row>
    <row r="616" spans="5:5" x14ac:dyDescent="0.2">
      <c r="E616" s="11"/>
    </row>
    <row r="617" spans="5:5" x14ac:dyDescent="0.2">
      <c r="E617" s="11"/>
    </row>
    <row r="618" spans="5:5" x14ac:dyDescent="0.2">
      <c r="E618" s="11"/>
    </row>
    <row r="619" spans="5:5" x14ac:dyDescent="0.2">
      <c r="E619" s="11"/>
    </row>
    <row r="620" spans="5:5" x14ac:dyDescent="0.2">
      <c r="E620" s="11"/>
    </row>
    <row r="621" spans="5:5" x14ac:dyDescent="0.2">
      <c r="E621" s="11"/>
    </row>
    <row r="622" spans="5:5" x14ac:dyDescent="0.2">
      <c r="E622" s="11"/>
    </row>
    <row r="623" spans="5:5" x14ac:dyDescent="0.2">
      <c r="E623" s="11"/>
    </row>
    <row r="624" spans="5:5" x14ac:dyDescent="0.2">
      <c r="E624" s="11"/>
    </row>
    <row r="625" spans="5:5" x14ac:dyDescent="0.2">
      <c r="E625" s="11"/>
    </row>
    <row r="626" spans="5:5" x14ac:dyDescent="0.2">
      <c r="E626" s="11"/>
    </row>
    <row r="627" spans="5:5" x14ac:dyDescent="0.2">
      <c r="E627" s="11"/>
    </row>
    <row r="628" spans="5:5" x14ac:dyDescent="0.2">
      <c r="E628" s="11"/>
    </row>
    <row r="629" spans="5:5" x14ac:dyDescent="0.2">
      <c r="E629" s="11"/>
    </row>
    <row r="630" spans="5:5" x14ac:dyDescent="0.2">
      <c r="E630" s="11"/>
    </row>
    <row r="631" spans="5:5" x14ac:dyDescent="0.2">
      <c r="E631" s="11"/>
    </row>
    <row r="632" spans="5:5" x14ac:dyDescent="0.2">
      <c r="E632" s="11"/>
    </row>
    <row r="633" spans="5:5" x14ac:dyDescent="0.2">
      <c r="E633" s="11"/>
    </row>
    <row r="634" spans="5:5" x14ac:dyDescent="0.2">
      <c r="E634" s="11"/>
    </row>
    <row r="635" spans="5:5" x14ac:dyDescent="0.2">
      <c r="E635" s="11"/>
    </row>
    <row r="636" spans="5:5" x14ac:dyDescent="0.2">
      <c r="E636" s="11"/>
    </row>
    <row r="637" spans="5:5" x14ac:dyDescent="0.2">
      <c r="E637" s="11"/>
    </row>
    <row r="638" spans="5:5" x14ac:dyDescent="0.2">
      <c r="E638" s="11"/>
    </row>
    <row r="639" spans="5:5" x14ac:dyDescent="0.2">
      <c r="E639" s="11"/>
    </row>
    <row r="640" spans="5:5" x14ac:dyDescent="0.2">
      <c r="E640" s="11"/>
    </row>
    <row r="641" spans="5:5" x14ac:dyDescent="0.2">
      <c r="E641" s="11"/>
    </row>
    <row r="642" spans="5:5" x14ac:dyDescent="0.2">
      <c r="E642" s="11"/>
    </row>
    <row r="643" spans="5:5" x14ac:dyDescent="0.2">
      <c r="E643" s="11"/>
    </row>
    <row r="644" spans="5:5" x14ac:dyDescent="0.2">
      <c r="E644" s="11"/>
    </row>
    <row r="645" spans="5:5" x14ac:dyDescent="0.2">
      <c r="E645" s="11"/>
    </row>
    <row r="646" spans="5:5" x14ac:dyDescent="0.2">
      <c r="E646" s="11"/>
    </row>
    <row r="647" spans="5:5" x14ac:dyDescent="0.2">
      <c r="E647" s="11"/>
    </row>
    <row r="648" spans="5:5" x14ac:dyDescent="0.2">
      <c r="E648" s="11"/>
    </row>
    <row r="649" spans="5:5" x14ac:dyDescent="0.2">
      <c r="E649" s="11"/>
    </row>
    <row r="650" spans="5:5" x14ac:dyDescent="0.2">
      <c r="E650" s="11"/>
    </row>
    <row r="651" spans="5:5" x14ac:dyDescent="0.2">
      <c r="E651" s="11"/>
    </row>
    <row r="652" spans="5:5" x14ac:dyDescent="0.2">
      <c r="E652" s="11"/>
    </row>
    <row r="653" spans="5:5" x14ac:dyDescent="0.2">
      <c r="E653" s="11"/>
    </row>
    <row r="654" spans="5:5" x14ac:dyDescent="0.2">
      <c r="E654" s="11"/>
    </row>
    <row r="655" spans="5:5" x14ac:dyDescent="0.2">
      <c r="E655" s="11"/>
    </row>
    <row r="656" spans="5:5" x14ac:dyDescent="0.2">
      <c r="E656" s="11"/>
    </row>
    <row r="657" spans="5:5" x14ac:dyDescent="0.2">
      <c r="E657" s="11"/>
    </row>
    <row r="658" spans="5:5" x14ac:dyDescent="0.2">
      <c r="E658" s="11"/>
    </row>
    <row r="659" spans="5:5" x14ac:dyDescent="0.2">
      <c r="E659" s="11"/>
    </row>
    <row r="660" spans="5:5" x14ac:dyDescent="0.2">
      <c r="E660" s="11"/>
    </row>
    <row r="661" spans="5:5" x14ac:dyDescent="0.2">
      <c r="E661" s="11"/>
    </row>
    <row r="662" spans="5:5" x14ac:dyDescent="0.2">
      <c r="E662" s="11"/>
    </row>
    <row r="663" spans="5:5" x14ac:dyDescent="0.2">
      <c r="E663" s="11"/>
    </row>
    <row r="664" spans="5:5" x14ac:dyDescent="0.2">
      <c r="E664" s="11"/>
    </row>
    <row r="665" spans="5:5" x14ac:dyDescent="0.2">
      <c r="E665" s="11"/>
    </row>
    <row r="666" spans="5:5" x14ac:dyDescent="0.2">
      <c r="E666" s="11"/>
    </row>
    <row r="667" spans="5:5" x14ac:dyDescent="0.2">
      <c r="E667" s="11"/>
    </row>
    <row r="668" spans="5:5" x14ac:dyDescent="0.2">
      <c r="E668" s="11"/>
    </row>
    <row r="669" spans="5:5" x14ac:dyDescent="0.2">
      <c r="E669" s="11"/>
    </row>
    <row r="670" spans="5:5" x14ac:dyDescent="0.2">
      <c r="E670" s="11"/>
    </row>
    <row r="671" spans="5:5" x14ac:dyDescent="0.2">
      <c r="E671" s="11"/>
    </row>
    <row r="672" spans="5:5" x14ac:dyDescent="0.2">
      <c r="E672" s="11"/>
    </row>
    <row r="673" spans="5:5" x14ac:dyDescent="0.2">
      <c r="E673" s="11"/>
    </row>
    <row r="674" spans="5:5" x14ac:dyDescent="0.2">
      <c r="E674" s="11"/>
    </row>
    <row r="675" spans="5:5" x14ac:dyDescent="0.2">
      <c r="E675" s="11"/>
    </row>
    <row r="676" spans="5:5" x14ac:dyDescent="0.2">
      <c r="E676" s="11"/>
    </row>
    <row r="677" spans="5:5" x14ac:dyDescent="0.2">
      <c r="E677" s="11"/>
    </row>
    <row r="678" spans="5:5" x14ac:dyDescent="0.2">
      <c r="E678" s="11"/>
    </row>
    <row r="679" spans="5:5" x14ac:dyDescent="0.2">
      <c r="E679" s="11"/>
    </row>
    <row r="680" spans="5:5" x14ac:dyDescent="0.2">
      <c r="E680" s="11"/>
    </row>
    <row r="681" spans="5:5" x14ac:dyDescent="0.2">
      <c r="E681" s="11"/>
    </row>
    <row r="682" spans="5:5" x14ac:dyDescent="0.2">
      <c r="E682" s="11"/>
    </row>
    <row r="683" spans="5:5" x14ac:dyDescent="0.2">
      <c r="E683" s="11"/>
    </row>
    <row r="684" spans="5:5" x14ac:dyDescent="0.2">
      <c r="E684" s="11"/>
    </row>
    <row r="685" spans="5:5" x14ac:dyDescent="0.2">
      <c r="E685" s="11"/>
    </row>
    <row r="686" spans="5:5" x14ac:dyDescent="0.2">
      <c r="E686" s="11"/>
    </row>
    <row r="687" spans="5:5" x14ac:dyDescent="0.2">
      <c r="E687" s="11"/>
    </row>
    <row r="688" spans="5:5" x14ac:dyDescent="0.2">
      <c r="E688" s="11"/>
    </row>
    <row r="689" spans="5:5" x14ac:dyDescent="0.2">
      <c r="E689" s="11"/>
    </row>
    <row r="690" spans="5:5" x14ac:dyDescent="0.2">
      <c r="E690" s="11"/>
    </row>
    <row r="691" spans="5:5" x14ac:dyDescent="0.2">
      <c r="E691" s="11"/>
    </row>
    <row r="692" spans="5:5" x14ac:dyDescent="0.2">
      <c r="E692" s="11"/>
    </row>
    <row r="693" spans="5:5" x14ac:dyDescent="0.2">
      <c r="E693" s="11"/>
    </row>
    <row r="694" spans="5:5" x14ac:dyDescent="0.2">
      <c r="E694" s="11"/>
    </row>
    <row r="695" spans="5:5" x14ac:dyDescent="0.2">
      <c r="E695" s="11"/>
    </row>
    <row r="696" spans="5:5" x14ac:dyDescent="0.2">
      <c r="E696" s="11"/>
    </row>
    <row r="697" spans="5:5" x14ac:dyDescent="0.2">
      <c r="E697" s="11"/>
    </row>
    <row r="698" spans="5:5" x14ac:dyDescent="0.2">
      <c r="E698" s="11"/>
    </row>
    <row r="699" spans="5:5" x14ac:dyDescent="0.2">
      <c r="E699" s="11"/>
    </row>
    <row r="700" spans="5:5" x14ac:dyDescent="0.2">
      <c r="E700" s="11"/>
    </row>
    <row r="701" spans="5:5" x14ac:dyDescent="0.2">
      <c r="E701" s="11"/>
    </row>
    <row r="702" spans="5:5" x14ac:dyDescent="0.2">
      <c r="E702" s="11"/>
    </row>
    <row r="703" spans="5:5" x14ac:dyDescent="0.2">
      <c r="E703" s="11"/>
    </row>
    <row r="704" spans="5:5" x14ac:dyDescent="0.2">
      <c r="E704" s="11"/>
    </row>
    <row r="705" spans="5:5" x14ac:dyDescent="0.2">
      <c r="E705" s="11"/>
    </row>
    <row r="706" spans="5:5" x14ac:dyDescent="0.2">
      <c r="E706" s="11"/>
    </row>
    <row r="707" spans="5:5" x14ac:dyDescent="0.2">
      <c r="E707" s="11"/>
    </row>
    <row r="708" spans="5:5" x14ac:dyDescent="0.2">
      <c r="E708" s="11"/>
    </row>
    <row r="709" spans="5:5" x14ac:dyDescent="0.2">
      <c r="E709" s="11"/>
    </row>
    <row r="710" spans="5:5" x14ac:dyDescent="0.2">
      <c r="E710" s="11"/>
    </row>
    <row r="711" spans="5:5" x14ac:dyDescent="0.2">
      <c r="E711" s="11"/>
    </row>
    <row r="712" spans="5:5" x14ac:dyDescent="0.2">
      <c r="E712" s="11"/>
    </row>
    <row r="713" spans="5:5" x14ac:dyDescent="0.2">
      <c r="E713" s="11"/>
    </row>
    <row r="714" spans="5:5" x14ac:dyDescent="0.2">
      <c r="E714" s="11"/>
    </row>
    <row r="715" spans="5:5" x14ac:dyDescent="0.2">
      <c r="E715" s="11"/>
    </row>
    <row r="716" spans="5:5" x14ac:dyDescent="0.2">
      <c r="E716" s="11"/>
    </row>
    <row r="717" spans="5:5" x14ac:dyDescent="0.2">
      <c r="E717" s="11"/>
    </row>
    <row r="718" spans="5:5" x14ac:dyDescent="0.2">
      <c r="E718" s="11"/>
    </row>
    <row r="719" spans="5:5" x14ac:dyDescent="0.2">
      <c r="E719" s="11"/>
    </row>
    <row r="720" spans="5:5" x14ac:dyDescent="0.2">
      <c r="E720" s="11"/>
    </row>
    <row r="721" spans="5:5" x14ac:dyDescent="0.2">
      <c r="E721" s="11"/>
    </row>
    <row r="722" spans="5:5" x14ac:dyDescent="0.2">
      <c r="E722" s="11"/>
    </row>
    <row r="723" spans="5:5" x14ac:dyDescent="0.2">
      <c r="E723" s="11"/>
    </row>
    <row r="724" spans="5:5" x14ac:dyDescent="0.2">
      <c r="E724" s="11"/>
    </row>
    <row r="725" spans="5:5" x14ac:dyDescent="0.2">
      <c r="E725" s="11"/>
    </row>
    <row r="726" spans="5:5" x14ac:dyDescent="0.2">
      <c r="E726" s="11"/>
    </row>
    <row r="727" spans="5:5" x14ac:dyDescent="0.2">
      <c r="E727" s="11"/>
    </row>
    <row r="728" spans="5:5" x14ac:dyDescent="0.2">
      <c r="E728" s="11"/>
    </row>
    <row r="729" spans="5:5" x14ac:dyDescent="0.2">
      <c r="E729" s="11"/>
    </row>
    <row r="730" spans="5:5" x14ac:dyDescent="0.2">
      <c r="E730" s="11"/>
    </row>
    <row r="731" spans="5:5" x14ac:dyDescent="0.2">
      <c r="E731" s="11"/>
    </row>
    <row r="732" spans="5:5" x14ac:dyDescent="0.2">
      <c r="E732" s="11"/>
    </row>
    <row r="733" spans="5:5" x14ac:dyDescent="0.2">
      <c r="E733" s="11"/>
    </row>
    <row r="734" spans="5:5" x14ac:dyDescent="0.2">
      <c r="E734" s="11"/>
    </row>
    <row r="735" spans="5:5" x14ac:dyDescent="0.2">
      <c r="E735" s="11"/>
    </row>
    <row r="736" spans="5:5" x14ac:dyDescent="0.2">
      <c r="E736" s="11"/>
    </row>
    <row r="737" spans="5:5" x14ac:dyDescent="0.2">
      <c r="E737" s="11"/>
    </row>
    <row r="738" spans="5:5" x14ac:dyDescent="0.2">
      <c r="E738" s="11"/>
    </row>
    <row r="739" spans="5:5" x14ac:dyDescent="0.2">
      <c r="E739" s="11"/>
    </row>
    <row r="740" spans="5:5" x14ac:dyDescent="0.2">
      <c r="E740" s="11"/>
    </row>
    <row r="741" spans="5:5" x14ac:dyDescent="0.2">
      <c r="E741" s="11"/>
    </row>
    <row r="742" spans="5:5" x14ac:dyDescent="0.2">
      <c r="E742" s="11"/>
    </row>
    <row r="743" spans="5:5" x14ac:dyDescent="0.2">
      <c r="E743" s="11"/>
    </row>
    <row r="744" spans="5:5" x14ac:dyDescent="0.2">
      <c r="E744" s="11"/>
    </row>
    <row r="745" spans="5:5" x14ac:dyDescent="0.2">
      <c r="E745" s="11"/>
    </row>
    <row r="746" spans="5:5" x14ac:dyDescent="0.2">
      <c r="E746" s="11"/>
    </row>
    <row r="747" spans="5:5" x14ac:dyDescent="0.2">
      <c r="E747" s="11"/>
    </row>
    <row r="748" spans="5:5" x14ac:dyDescent="0.2">
      <c r="E748" s="11"/>
    </row>
    <row r="749" spans="5:5" x14ac:dyDescent="0.2">
      <c r="E749" s="11"/>
    </row>
    <row r="750" spans="5:5" x14ac:dyDescent="0.2">
      <c r="E750" s="11"/>
    </row>
    <row r="751" spans="5:5" x14ac:dyDescent="0.2">
      <c r="E751" s="11"/>
    </row>
    <row r="752" spans="5:5" x14ac:dyDescent="0.2">
      <c r="E752" s="11"/>
    </row>
    <row r="753" spans="5:5" x14ac:dyDescent="0.2">
      <c r="E753" s="11"/>
    </row>
    <row r="754" spans="5:5" x14ac:dyDescent="0.2">
      <c r="E754" s="11"/>
    </row>
    <row r="755" spans="5:5" x14ac:dyDescent="0.2">
      <c r="E755" s="11"/>
    </row>
    <row r="756" spans="5:5" x14ac:dyDescent="0.2">
      <c r="E756" s="11"/>
    </row>
    <row r="757" spans="5:5" x14ac:dyDescent="0.2">
      <c r="E757" s="11"/>
    </row>
    <row r="758" spans="5:5" x14ac:dyDescent="0.2">
      <c r="E758" s="11"/>
    </row>
    <row r="759" spans="5:5" x14ac:dyDescent="0.2">
      <c r="E759" s="11"/>
    </row>
    <row r="760" spans="5:5" x14ac:dyDescent="0.2">
      <c r="E760" s="11"/>
    </row>
    <row r="761" spans="5:5" x14ac:dyDescent="0.2">
      <c r="E761" s="11"/>
    </row>
    <row r="762" spans="5:5" x14ac:dyDescent="0.2">
      <c r="E762" s="11"/>
    </row>
    <row r="763" spans="5:5" x14ac:dyDescent="0.2">
      <c r="E763" s="11"/>
    </row>
    <row r="764" spans="5:5" x14ac:dyDescent="0.2">
      <c r="E764" s="11"/>
    </row>
    <row r="765" spans="5:5" x14ac:dyDescent="0.2">
      <c r="E765" s="11"/>
    </row>
    <row r="766" spans="5:5" x14ac:dyDescent="0.2">
      <c r="E766" s="11"/>
    </row>
    <row r="767" spans="5:5" x14ac:dyDescent="0.2">
      <c r="E767" s="11"/>
    </row>
    <row r="768" spans="5:5" x14ac:dyDescent="0.2">
      <c r="E768" s="11"/>
    </row>
    <row r="769" spans="5:5" x14ac:dyDescent="0.2">
      <c r="E769" s="11"/>
    </row>
    <row r="770" spans="5:5" x14ac:dyDescent="0.2">
      <c r="E770" s="11"/>
    </row>
    <row r="771" spans="5:5" x14ac:dyDescent="0.2">
      <c r="E771" s="11"/>
    </row>
    <row r="772" spans="5:5" x14ac:dyDescent="0.2">
      <c r="E772" s="11"/>
    </row>
    <row r="773" spans="5:5" x14ac:dyDescent="0.2">
      <c r="E773" s="11"/>
    </row>
    <row r="774" spans="5:5" x14ac:dyDescent="0.2">
      <c r="E774" s="11"/>
    </row>
    <row r="775" spans="5:5" x14ac:dyDescent="0.2">
      <c r="E775" s="11"/>
    </row>
    <row r="776" spans="5:5" x14ac:dyDescent="0.2">
      <c r="E776" s="11"/>
    </row>
    <row r="777" spans="5:5" x14ac:dyDescent="0.2">
      <c r="E777" s="11"/>
    </row>
    <row r="778" spans="5:5" x14ac:dyDescent="0.2">
      <c r="E778" s="11"/>
    </row>
    <row r="779" spans="5:5" x14ac:dyDescent="0.2">
      <c r="E779" s="11"/>
    </row>
    <row r="780" spans="5:5" x14ac:dyDescent="0.2">
      <c r="E780" s="11"/>
    </row>
    <row r="781" spans="5:5" x14ac:dyDescent="0.2">
      <c r="E781" s="11"/>
    </row>
    <row r="782" spans="5:5" x14ac:dyDescent="0.2">
      <c r="E782" s="11"/>
    </row>
    <row r="783" spans="5:5" x14ac:dyDescent="0.2">
      <c r="E783" s="11"/>
    </row>
    <row r="784" spans="5:5" x14ac:dyDescent="0.2">
      <c r="E784" s="11"/>
    </row>
    <row r="785" spans="5:5" x14ac:dyDescent="0.2">
      <c r="E785" s="11"/>
    </row>
    <row r="786" spans="5:5" x14ac:dyDescent="0.2">
      <c r="E786" s="11"/>
    </row>
    <row r="787" spans="5:5" x14ac:dyDescent="0.2">
      <c r="E787" s="11"/>
    </row>
    <row r="788" spans="5:5" x14ac:dyDescent="0.2">
      <c r="E788" s="11"/>
    </row>
    <row r="789" spans="5:5" x14ac:dyDescent="0.2">
      <c r="E789" s="11"/>
    </row>
    <row r="790" spans="5:5" x14ac:dyDescent="0.2">
      <c r="E790" s="11"/>
    </row>
    <row r="791" spans="5:5" x14ac:dyDescent="0.2">
      <c r="E791" s="11"/>
    </row>
    <row r="792" spans="5:5" x14ac:dyDescent="0.2">
      <c r="E792" s="11"/>
    </row>
    <row r="793" spans="5:5" x14ac:dyDescent="0.2">
      <c r="E793" s="11"/>
    </row>
    <row r="794" spans="5:5" x14ac:dyDescent="0.2">
      <c r="E794" s="11"/>
    </row>
    <row r="795" spans="5:5" x14ac:dyDescent="0.2">
      <c r="E795" s="11"/>
    </row>
    <row r="796" spans="5:5" x14ac:dyDescent="0.2">
      <c r="E796" s="11"/>
    </row>
    <row r="797" spans="5:5" x14ac:dyDescent="0.2">
      <c r="E797" s="11"/>
    </row>
    <row r="798" spans="5:5" x14ac:dyDescent="0.2">
      <c r="E798" s="11"/>
    </row>
    <row r="799" spans="5:5" x14ac:dyDescent="0.2">
      <c r="E799" s="11"/>
    </row>
    <row r="800" spans="5:5" x14ac:dyDescent="0.2">
      <c r="E800" s="11"/>
    </row>
    <row r="801" spans="5:5" x14ac:dyDescent="0.2">
      <c r="E801" s="11"/>
    </row>
    <row r="802" spans="5:5" x14ac:dyDescent="0.2">
      <c r="E802" s="11"/>
    </row>
    <row r="803" spans="5:5" x14ac:dyDescent="0.2">
      <c r="E803" s="11"/>
    </row>
    <row r="804" spans="5:5" x14ac:dyDescent="0.2">
      <c r="E804" s="11"/>
    </row>
    <row r="805" spans="5:5" x14ac:dyDescent="0.2">
      <c r="E805" s="11"/>
    </row>
    <row r="806" spans="5:5" x14ac:dyDescent="0.2">
      <c r="E806" s="11"/>
    </row>
    <row r="807" spans="5:5" x14ac:dyDescent="0.2">
      <c r="E807" s="11"/>
    </row>
    <row r="808" spans="5:5" x14ac:dyDescent="0.2">
      <c r="E808" s="11"/>
    </row>
    <row r="809" spans="5:5" x14ac:dyDescent="0.2">
      <c r="E809" s="11"/>
    </row>
    <row r="810" spans="5:5" x14ac:dyDescent="0.2">
      <c r="E810" s="11"/>
    </row>
    <row r="811" spans="5:5" x14ac:dyDescent="0.2">
      <c r="E811" s="11"/>
    </row>
    <row r="812" spans="5:5" x14ac:dyDescent="0.2">
      <c r="E812" s="11"/>
    </row>
    <row r="813" spans="5:5" x14ac:dyDescent="0.2">
      <c r="E813" s="11"/>
    </row>
    <row r="814" spans="5:5" x14ac:dyDescent="0.2">
      <c r="E814" s="11"/>
    </row>
    <row r="815" spans="5:5" x14ac:dyDescent="0.2">
      <c r="E815" s="11"/>
    </row>
    <row r="816" spans="5:5" x14ac:dyDescent="0.2">
      <c r="E816" s="11"/>
    </row>
    <row r="817" spans="5:5" x14ac:dyDescent="0.2">
      <c r="E817" s="11"/>
    </row>
    <row r="818" spans="5:5" x14ac:dyDescent="0.2">
      <c r="E818" s="11"/>
    </row>
    <row r="819" spans="5:5" x14ac:dyDescent="0.2">
      <c r="E819" s="11"/>
    </row>
    <row r="820" spans="5:5" x14ac:dyDescent="0.2">
      <c r="E820" s="11"/>
    </row>
    <row r="821" spans="5:5" x14ac:dyDescent="0.2">
      <c r="E821" s="11"/>
    </row>
    <row r="822" spans="5:5" x14ac:dyDescent="0.2">
      <c r="E822" s="11"/>
    </row>
    <row r="823" spans="5:5" x14ac:dyDescent="0.2">
      <c r="E823" s="11"/>
    </row>
    <row r="824" spans="5:5" x14ac:dyDescent="0.2">
      <c r="E824" s="11"/>
    </row>
    <row r="825" spans="5:5" x14ac:dyDescent="0.2">
      <c r="E825" s="11"/>
    </row>
    <row r="826" spans="5:5" x14ac:dyDescent="0.2">
      <c r="E826" s="11"/>
    </row>
    <row r="827" spans="5:5" x14ac:dyDescent="0.2">
      <c r="E827" s="11"/>
    </row>
    <row r="828" spans="5:5" x14ac:dyDescent="0.2">
      <c r="E828" s="11"/>
    </row>
    <row r="829" spans="5:5" x14ac:dyDescent="0.2">
      <c r="E829" s="11"/>
    </row>
    <row r="830" spans="5:5" x14ac:dyDescent="0.2">
      <c r="E830" s="11"/>
    </row>
    <row r="831" spans="5:5" x14ac:dyDescent="0.2">
      <c r="E831" s="11"/>
    </row>
    <row r="832" spans="5:5" x14ac:dyDescent="0.2">
      <c r="E832" s="11"/>
    </row>
    <row r="833" spans="5:5" x14ac:dyDescent="0.2">
      <c r="E833" s="11"/>
    </row>
    <row r="834" spans="5:5" x14ac:dyDescent="0.2">
      <c r="E834" s="11"/>
    </row>
    <row r="835" spans="5:5" x14ac:dyDescent="0.2">
      <c r="E835" s="11"/>
    </row>
    <row r="836" spans="5:5" x14ac:dyDescent="0.2">
      <c r="E836" s="11"/>
    </row>
    <row r="837" spans="5:5" x14ac:dyDescent="0.2">
      <c r="E837" s="11"/>
    </row>
    <row r="838" spans="5:5" x14ac:dyDescent="0.2">
      <c r="E838" s="11"/>
    </row>
    <row r="839" spans="5:5" x14ac:dyDescent="0.2">
      <c r="E839" s="11"/>
    </row>
    <row r="840" spans="5:5" x14ac:dyDescent="0.2">
      <c r="E840" s="11"/>
    </row>
    <row r="841" spans="5:5" x14ac:dyDescent="0.2">
      <c r="E841" s="11"/>
    </row>
    <row r="842" spans="5:5" x14ac:dyDescent="0.2">
      <c r="E842" s="11"/>
    </row>
    <row r="843" spans="5:5" x14ac:dyDescent="0.2">
      <c r="E843" s="11"/>
    </row>
    <row r="844" spans="5:5" x14ac:dyDescent="0.2">
      <c r="E844" s="11"/>
    </row>
    <row r="845" spans="5:5" x14ac:dyDescent="0.2">
      <c r="E845" s="11"/>
    </row>
    <row r="846" spans="5:5" x14ac:dyDescent="0.2">
      <c r="E846" s="11"/>
    </row>
    <row r="847" spans="5:5" x14ac:dyDescent="0.2">
      <c r="E847" s="11"/>
    </row>
    <row r="848" spans="5:5" x14ac:dyDescent="0.2">
      <c r="E848" s="11"/>
    </row>
    <row r="849" spans="5:5" x14ac:dyDescent="0.2">
      <c r="E849" s="11"/>
    </row>
    <row r="850" spans="5:5" x14ac:dyDescent="0.2">
      <c r="E850" s="11"/>
    </row>
    <row r="851" spans="5:5" x14ac:dyDescent="0.2">
      <c r="E851" s="11"/>
    </row>
    <row r="852" spans="5:5" x14ac:dyDescent="0.2">
      <c r="E852" s="11"/>
    </row>
    <row r="853" spans="5:5" x14ac:dyDescent="0.2">
      <c r="E853" s="11"/>
    </row>
    <row r="854" spans="5:5" x14ac:dyDescent="0.2">
      <c r="E854" s="11"/>
    </row>
    <row r="855" spans="5:5" x14ac:dyDescent="0.2">
      <c r="E855" s="11"/>
    </row>
    <row r="856" spans="5:5" x14ac:dyDescent="0.2">
      <c r="E856" s="11"/>
    </row>
    <row r="857" spans="5:5" x14ac:dyDescent="0.2">
      <c r="E857" s="11"/>
    </row>
    <row r="858" spans="5:5" x14ac:dyDescent="0.2">
      <c r="E858" s="11"/>
    </row>
    <row r="859" spans="5:5" x14ac:dyDescent="0.2">
      <c r="E859" s="11"/>
    </row>
    <row r="860" spans="5:5" x14ac:dyDescent="0.2">
      <c r="E860" s="11"/>
    </row>
    <row r="861" spans="5:5" x14ac:dyDescent="0.2">
      <c r="E861" s="11"/>
    </row>
    <row r="862" spans="5:5" x14ac:dyDescent="0.2">
      <c r="E862" s="11"/>
    </row>
    <row r="863" spans="5:5" x14ac:dyDescent="0.2">
      <c r="E863" s="11"/>
    </row>
    <row r="864" spans="5:5" x14ac:dyDescent="0.2">
      <c r="E864" s="11"/>
    </row>
    <row r="865" spans="5:5" x14ac:dyDescent="0.2">
      <c r="E865" s="11"/>
    </row>
    <row r="866" spans="5:5" x14ac:dyDescent="0.2">
      <c r="E866" s="11"/>
    </row>
    <row r="867" spans="5:5" x14ac:dyDescent="0.2">
      <c r="E867" s="11"/>
    </row>
    <row r="868" spans="5:5" x14ac:dyDescent="0.2">
      <c r="E868" s="11"/>
    </row>
    <row r="869" spans="5:5" x14ac:dyDescent="0.2">
      <c r="E869" s="11"/>
    </row>
    <row r="870" spans="5:5" x14ac:dyDescent="0.2">
      <c r="E870" s="11"/>
    </row>
    <row r="871" spans="5:5" x14ac:dyDescent="0.2">
      <c r="E871" s="11"/>
    </row>
    <row r="872" spans="5:5" x14ac:dyDescent="0.2">
      <c r="E872" s="11"/>
    </row>
    <row r="873" spans="5:5" x14ac:dyDescent="0.2">
      <c r="E873" s="11"/>
    </row>
    <row r="874" spans="5:5" x14ac:dyDescent="0.2">
      <c r="E874" s="11"/>
    </row>
    <row r="875" spans="5:5" x14ac:dyDescent="0.2">
      <c r="E875" s="11"/>
    </row>
    <row r="876" spans="5:5" x14ac:dyDescent="0.2">
      <c r="E876" s="11"/>
    </row>
    <row r="877" spans="5:5" x14ac:dyDescent="0.2">
      <c r="E877" s="11"/>
    </row>
    <row r="878" spans="5:5" x14ac:dyDescent="0.2">
      <c r="E878" s="11"/>
    </row>
    <row r="879" spans="5:5" x14ac:dyDescent="0.2">
      <c r="E879" s="11"/>
    </row>
    <row r="880" spans="5:5" x14ac:dyDescent="0.2">
      <c r="E880" s="11"/>
    </row>
    <row r="881" spans="5:5" x14ac:dyDescent="0.2">
      <c r="E881" s="11"/>
    </row>
    <row r="882" spans="5:5" x14ac:dyDescent="0.2">
      <c r="E882" s="11"/>
    </row>
    <row r="883" spans="5:5" x14ac:dyDescent="0.2">
      <c r="E883" s="11"/>
    </row>
    <row r="884" spans="5:5" x14ac:dyDescent="0.2">
      <c r="E884" s="11"/>
    </row>
    <row r="885" spans="5:5" x14ac:dyDescent="0.2">
      <c r="E885" s="11"/>
    </row>
    <row r="886" spans="5:5" x14ac:dyDescent="0.2">
      <c r="E886" s="11"/>
    </row>
    <row r="887" spans="5:5" x14ac:dyDescent="0.2">
      <c r="E887" s="11"/>
    </row>
    <row r="888" spans="5:5" x14ac:dyDescent="0.2">
      <c r="E888" s="11"/>
    </row>
    <row r="889" spans="5:5" x14ac:dyDescent="0.2">
      <c r="E889" s="11"/>
    </row>
    <row r="890" spans="5:5" x14ac:dyDescent="0.2">
      <c r="E890" s="11"/>
    </row>
    <row r="891" spans="5:5" x14ac:dyDescent="0.2">
      <c r="E891" s="11"/>
    </row>
    <row r="892" spans="5:5" x14ac:dyDescent="0.2">
      <c r="E892" s="11"/>
    </row>
    <row r="893" spans="5:5" x14ac:dyDescent="0.2">
      <c r="E893" s="11"/>
    </row>
    <row r="894" spans="5:5" x14ac:dyDescent="0.2">
      <c r="E894" s="11"/>
    </row>
    <row r="895" spans="5:5" x14ac:dyDescent="0.2">
      <c r="E895" s="11"/>
    </row>
    <row r="896" spans="5:5" x14ac:dyDescent="0.2">
      <c r="E896" s="11"/>
    </row>
    <row r="897" spans="5:5" x14ac:dyDescent="0.2">
      <c r="E897" s="11"/>
    </row>
    <row r="898" spans="5:5" x14ac:dyDescent="0.2">
      <c r="E898" s="11"/>
    </row>
    <row r="899" spans="5:5" x14ac:dyDescent="0.2">
      <c r="E899" s="11"/>
    </row>
    <row r="900" spans="5:5" x14ac:dyDescent="0.2">
      <c r="E900" s="11"/>
    </row>
    <row r="901" spans="5:5" x14ac:dyDescent="0.2">
      <c r="E901" s="11"/>
    </row>
    <row r="902" spans="5:5" x14ac:dyDescent="0.2">
      <c r="E902" s="11"/>
    </row>
    <row r="903" spans="5:5" x14ac:dyDescent="0.2">
      <c r="E903" s="11"/>
    </row>
    <row r="904" spans="5:5" x14ac:dyDescent="0.2">
      <c r="E904" s="11"/>
    </row>
    <row r="905" spans="5:5" x14ac:dyDescent="0.2">
      <c r="E905" s="11"/>
    </row>
    <row r="906" spans="5:5" x14ac:dyDescent="0.2">
      <c r="E906" s="11"/>
    </row>
    <row r="907" spans="5:5" x14ac:dyDescent="0.2">
      <c r="E907" s="11"/>
    </row>
    <row r="908" spans="5:5" x14ac:dyDescent="0.2">
      <c r="E908" s="11"/>
    </row>
    <row r="909" spans="5:5" x14ac:dyDescent="0.2">
      <c r="E909" s="11"/>
    </row>
    <row r="910" spans="5:5" x14ac:dyDescent="0.2">
      <c r="E910" s="11"/>
    </row>
    <row r="911" spans="5:5" x14ac:dyDescent="0.2">
      <c r="E911" s="11"/>
    </row>
    <row r="912" spans="5:5" x14ac:dyDescent="0.2">
      <c r="E912" s="11"/>
    </row>
    <row r="913" spans="5:5" x14ac:dyDescent="0.2">
      <c r="E913" s="11"/>
    </row>
    <row r="914" spans="5:5" x14ac:dyDescent="0.2">
      <c r="E914" s="11"/>
    </row>
    <row r="915" spans="5:5" x14ac:dyDescent="0.2">
      <c r="E915" s="11"/>
    </row>
    <row r="916" spans="5:5" x14ac:dyDescent="0.2">
      <c r="E916" s="11"/>
    </row>
    <row r="917" spans="5:5" x14ac:dyDescent="0.2">
      <c r="E917" s="11"/>
    </row>
    <row r="918" spans="5:5" x14ac:dyDescent="0.2">
      <c r="E918" s="11"/>
    </row>
    <row r="919" spans="5:5" x14ac:dyDescent="0.2">
      <c r="E919" s="11"/>
    </row>
    <row r="920" spans="5:5" x14ac:dyDescent="0.2">
      <c r="E920" s="11"/>
    </row>
    <row r="921" spans="5:5" x14ac:dyDescent="0.2">
      <c r="E921" s="11"/>
    </row>
    <row r="922" spans="5:5" x14ac:dyDescent="0.2">
      <c r="E922" s="11"/>
    </row>
    <row r="923" spans="5:5" x14ac:dyDescent="0.2">
      <c r="E923" s="11"/>
    </row>
    <row r="924" spans="5:5" x14ac:dyDescent="0.2">
      <c r="E924" s="11"/>
    </row>
    <row r="925" spans="5:5" x14ac:dyDescent="0.2">
      <c r="E925" s="11"/>
    </row>
    <row r="926" spans="5:5" x14ac:dyDescent="0.2">
      <c r="E926" s="11"/>
    </row>
    <row r="927" spans="5:5" x14ac:dyDescent="0.2">
      <c r="E927" s="11"/>
    </row>
    <row r="928" spans="5:5" x14ac:dyDescent="0.2">
      <c r="E928" s="11"/>
    </row>
    <row r="929" spans="5:5" x14ac:dyDescent="0.2">
      <c r="E929" s="11"/>
    </row>
    <row r="930" spans="5:5" x14ac:dyDescent="0.2">
      <c r="E930" s="11"/>
    </row>
    <row r="931" spans="5:5" x14ac:dyDescent="0.2">
      <c r="E931" s="11"/>
    </row>
    <row r="932" spans="5:5" x14ac:dyDescent="0.2">
      <c r="E932" s="11"/>
    </row>
    <row r="933" spans="5:5" x14ac:dyDescent="0.2">
      <c r="E933" s="11"/>
    </row>
    <row r="934" spans="5:5" x14ac:dyDescent="0.2">
      <c r="E934" s="11"/>
    </row>
    <row r="935" spans="5:5" x14ac:dyDescent="0.2">
      <c r="E935" s="11"/>
    </row>
    <row r="936" spans="5:5" x14ac:dyDescent="0.2">
      <c r="E936" s="11"/>
    </row>
    <row r="937" spans="5:5" x14ac:dyDescent="0.2">
      <c r="E937" s="11"/>
    </row>
    <row r="938" spans="5:5" x14ac:dyDescent="0.2">
      <c r="E938" s="11"/>
    </row>
    <row r="939" spans="5:5" x14ac:dyDescent="0.2">
      <c r="E939" s="11"/>
    </row>
    <row r="940" spans="5:5" x14ac:dyDescent="0.2">
      <c r="E940" s="11"/>
    </row>
    <row r="941" spans="5:5" x14ac:dyDescent="0.2">
      <c r="E941" s="11"/>
    </row>
    <row r="942" spans="5:5" x14ac:dyDescent="0.2">
      <c r="E942" s="11"/>
    </row>
    <row r="943" spans="5:5" x14ac:dyDescent="0.2">
      <c r="E943" s="11"/>
    </row>
    <row r="944" spans="5:5" x14ac:dyDescent="0.2">
      <c r="E944" s="11"/>
    </row>
    <row r="945" spans="5:5" x14ac:dyDescent="0.2">
      <c r="E945" s="11"/>
    </row>
    <row r="946" spans="5:5" x14ac:dyDescent="0.2">
      <c r="E946" s="11"/>
    </row>
    <row r="947" spans="5:5" x14ac:dyDescent="0.2">
      <c r="E947" s="11"/>
    </row>
    <row r="948" spans="5:5" x14ac:dyDescent="0.2">
      <c r="E948" s="11"/>
    </row>
    <row r="949" spans="5:5" x14ac:dyDescent="0.2">
      <c r="E949" s="11"/>
    </row>
    <row r="950" spans="5:5" x14ac:dyDescent="0.2">
      <c r="E950" s="11"/>
    </row>
    <row r="951" spans="5:5" x14ac:dyDescent="0.2">
      <c r="E951" s="11"/>
    </row>
    <row r="952" spans="5:5" x14ac:dyDescent="0.2">
      <c r="E952" s="11"/>
    </row>
    <row r="953" spans="5:5" x14ac:dyDescent="0.2">
      <c r="E953" s="11"/>
    </row>
    <row r="954" spans="5:5" x14ac:dyDescent="0.2">
      <c r="E954" s="11"/>
    </row>
    <row r="955" spans="5:5" x14ac:dyDescent="0.2">
      <c r="E955" s="11"/>
    </row>
    <row r="956" spans="5:5" x14ac:dyDescent="0.2">
      <c r="E956" s="11"/>
    </row>
    <row r="957" spans="5:5" x14ac:dyDescent="0.2">
      <c r="E957" s="11"/>
    </row>
    <row r="958" spans="5:5" x14ac:dyDescent="0.2">
      <c r="E958" s="11"/>
    </row>
    <row r="959" spans="5:5" x14ac:dyDescent="0.2">
      <c r="E959" s="11"/>
    </row>
    <row r="960" spans="5:5" x14ac:dyDescent="0.2">
      <c r="E960" s="11"/>
    </row>
    <row r="961" spans="5:5" x14ac:dyDescent="0.2">
      <c r="E961" s="11"/>
    </row>
    <row r="962" spans="5:5" x14ac:dyDescent="0.2">
      <c r="E962" s="11"/>
    </row>
    <row r="963" spans="5:5" x14ac:dyDescent="0.2">
      <c r="E963" s="11"/>
    </row>
    <row r="964" spans="5:5" x14ac:dyDescent="0.2">
      <c r="E964" s="11"/>
    </row>
    <row r="965" spans="5:5" x14ac:dyDescent="0.2">
      <c r="E965" s="11"/>
    </row>
    <row r="966" spans="5:5" x14ac:dyDescent="0.2">
      <c r="E966" s="11"/>
    </row>
    <row r="967" spans="5:5" x14ac:dyDescent="0.2">
      <c r="E967" s="11"/>
    </row>
    <row r="968" spans="5:5" x14ac:dyDescent="0.2">
      <c r="E968" s="11"/>
    </row>
    <row r="969" spans="5:5" x14ac:dyDescent="0.2">
      <c r="E969" s="11"/>
    </row>
    <row r="970" spans="5:5" x14ac:dyDescent="0.2">
      <c r="E970" s="11"/>
    </row>
    <row r="971" spans="5:5" x14ac:dyDescent="0.2">
      <c r="E971" s="11"/>
    </row>
    <row r="972" spans="5:5" x14ac:dyDescent="0.2">
      <c r="E972" s="11"/>
    </row>
    <row r="973" spans="5:5" x14ac:dyDescent="0.2">
      <c r="E973" s="11"/>
    </row>
    <row r="974" spans="5:5" x14ac:dyDescent="0.2">
      <c r="E974" s="11"/>
    </row>
    <row r="975" spans="5:5" x14ac:dyDescent="0.2">
      <c r="E975" s="11"/>
    </row>
    <row r="976" spans="5:5" x14ac:dyDescent="0.2">
      <c r="E976" s="11"/>
    </row>
    <row r="977" spans="5:5" x14ac:dyDescent="0.2">
      <c r="E977" s="11"/>
    </row>
    <row r="978" spans="5:5" x14ac:dyDescent="0.2">
      <c r="E978" s="11"/>
    </row>
    <row r="979" spans="5:5" x14ac:dyDescent="0.2">
      <c r="E979" s="11"/>
    </row>
    <row r="980" spans="5:5" x14ac:dyDescent="0.2">
      <c r="E980" s="11"/>
    </row>
    <row r="981" spans="5:5" x14ac:dyDescent="0.2">
      <c r="E981" s="11"/>
    </row>
    <row r="982" spans="5:5" x14ac:dyDescent="0.2">
      <c r="E982" s="11"/>
    </row>
    <row r="983" spans="5:5" x14ac:dyDescent="0.2">
      <c r="E983" s="11"/>
    </row>
    <row r="984" spans="5:5" x14ac:dyDescent="0.2">
      <c r="E984" s="11"/>
    </row>
    <row r="985" spans="5:5" x14ac:dyDescent="0.2">
      <c r="E985" s="11"/>
    </row>
    <row r="986" spans="5:5" x14ac:dyDescent="0.2">
      <c r="E986" s="11"/>
    </row>
    <row r="987" spans="5:5" x14ac:dyDescent="0.2">
      <c r="E987" s="11"/>
    </row>
    <row r="988" spans="5:5" x14ac:dyDescent="0.2">
      <c r="E988" s="11"/>
    </row>
    <row r="989" spans="5:5" x14ac:dyDescent="0.2">
      <c r="E989" s="11"/>
    </row>
    <row r="990" spans="5:5" x14ac:dyDescent="0.2">
      <c r="E990" s="11"/>
    </row>
    <row r="991" spans="5:5" x14ac:dyDescent="0.2">
      <c r="E991" s="11"/>
    </row>
    <row r="992" spans="5:5" x14ac:dyDescent="0.2">
      <c r="E992" s="11"/>
    </row>
    <row r="993" spans="5:5" x14ac:dyDescent="0.2">
      <c r="E993" s="11"/>
    </row>
    <row r="994" spans="5:5" x14ac:dyDescent="0.2">
      <c r="E994" s="11"/>
    </row>
    <row r="995" spans="5:5" x14ac:dyDescent="0.2">
      <c r="E995" s="11"/>
    </row>
    <row r="996" spans="5:5" x14ac:dyDescent="0.2">
      <c r="E996" s="11"/>
    </row>
    <row r="997" spans="5:5" x14ac:dyDescent="0.2">
      <c r="E997" s="11"/>
    </row>
    <row r="998" spans="5:5" x14ac:dyDescent="0.2">
      <c r="E998" s="11"/>
    </row>
    <row r="999" spans="5:5" x14ac:dyDescent="0.2">
      <c r="E999" s="11"/>
    </row>
    <row r="1000" spans="5:5" x14ac:dyDescent="0.2">
      <c r="E1000" s="11"/>
    </row>
    <row r="1001" spans="5:5" x14ac:dyDescent="0.2">
      <c r="E1001" s="11"/>
    </row>
    <row r="1002" spans="5:5" x14ac:dyDescent="0.2">
      <c r="E1002" s="11"/>
    </row>
    <row r="1003" spans="5:5" x14ac:dyDescent="0.2">
      <c r="E1003" s="11"/>
    </row>
    <row r="1004" spans="5:5" x14ac:dyDescent="0.2">
      <c r="E1004" s="11"/>
    </row>
    <row r="1005" spans="5:5" x14ac:dyDescent="0.2">
      <c r="E1005" s="11"/>
    </row>
    <row r="1006" spans="5:5" x14ac:dyDescent="0.2">
      <c r="E1006" s="11"/>
    </row>
    <row r="1007" spans="5:5" x14ac:dyDescent="0.2">
      <c r="E1007" s="11"/>
    </row>
    <row r="1008" spans="5:5" x14ac:dyDescent="0.2">
      <c r="E1008" s="11"/>
    </row>
    <row r="1009" spans="5:5" x14ac:dyDescent="0.2">
      <c r="E1009" s="11"/>
    </row>
    <row r="1010" spans="5:5" x14ac:dyDescent="0.2">
      <c r="E1010" s="11"/>
    </row>
    <row r="1011" spans="5:5" x14ac:dyDescent="0.2">
      <c r="E1011" s="11"/>
    </row>
    <row r="1012" spans="5:5" x14ac:dyDescent="0.2">
      <c r="E1012" s="11"/>
    </row>
    <row r="1013" spans="5:5" x14ac:dyDescent="0.2">
      <c r="E1013" s="11"/>
    </row>
    <row r="1014" spans="5:5" x14ac:dyDescent="0.2">
      <c r="E1014" s="11"/>
    </row>
    <row r="1015" spans="5:5" x14ac:dyDescent="0.2">
      <c r="E1015" s="11"/>
    </row>
    <row r="1016" spans="5:5" x14ac:dyDescent="0.2">
      <c r="E1016" s="11"/>
    </row>
    <row r="1017" spans="5:5" x14ac:dyDescent="0.2">
      <c r="E1017" s="11"/>
    </row>
    <row r="1018" spans="5:5" x14ac:dyDescent="0.2">
      <c r="E1018" s="11"/>
    </row>
    <row r="1019" spans="5:5" x14ac:dyDescent="0.2">
      <c r="E1019" s="11"/>
    </row>
    <row r="1020" spans="5:5" x14ac:dyDescent="0.2">
      <c r="E1020" s="11"/>
    </row>
    <row r="1021" spans="5:5" x14ac:dyDescent="0.2">
      <c r="E1021" s="11"/>
    </row>
    <row r="1022" spans="5:5" x14ac:dyDescent="0.2">
      <c r="E1022" s="11"/>
    </row>
    <row r="1023" spans="5:5" x14ac:dyDescent="0.2">
      <c r="E1023" s="11"/>
    </row>
    <row r="1024" spans="5:5" x14ac:dyDescent="0.2">
      <c r="E1024" s="11"/>
    </row>
    <row r="1025" spans="5:5" x14ac:dyDescent="0.2">
      <c r="E1025" s="11"/>
    </row>
    <row r="1026" spans="5:5" x14ac:dyDescent="0.2">
      <c r="E1026" s="11"/>
    </row>
    <row r="1027" spans="5:5" x14ac:dyDescent="0.2">
      <c r="E1027" s="11"/>
    </row>
    <row r="1028" spans="5:5" x14ac:dyDescent="0.2">
      <c r="E1028" s="11"/>
    </row>
    <row r="1029" spans="5:5" x14ac:dyDescent="0.2">
      <c r="E1029" s="11"/>
    </row>
    <row r="1030" spans="5:5" x14ac:dyDescent="0.2">
      <c r="E1030" s="11"/>
    </row>
    <row r="1031" spans="5:5" x14ac:dyDescent="0.2">
      <c r="E1031" s="11"/>
    </row>
    <row r="1032" spans="5:5" x14ac:dyDescent="0.2">
      <c r="E1032" s="11"/>
    </row>
    <row r="1033" spans="5:5" x14ac:dyDescent="0.2">
      <c r="E1033" s="11"/>
    </row>
    <row r="1034" spans="5:5" x14ac:dyDescent="0.2">
      <c r="E1034" s="11"/>
    </row>
    <row r="1035" spans="5:5" x14ac:dyDescent="0.2">
      <c r="E1035" s="11"/>
    </row>
    <row r="1036" spans="5:5" x14ac:dyDescent="0.2">
      <c r="E1036" s="11"/>
    </row>
    <row r="1037" spans="5:5" x14ac:dyDescent="0.2">
      <c r="E1037" s="11"/>
    </row>
    <row r="1038" spans="5:5" x14ac:dyDescent="0.2">
      <c r="E1038" s="11"/>
    </row>
    <row r="1039" spans="5:5" x14ac:dyDescent="0.2">
      <c r="E1039" s="11"/>
    </row>
    <row r="1040" spans="5:5" x14ac:dyDescent="0.2">
      <c r="E1040" s="11"/>
    </row>
    <row r="1041" spans="5:5" x14ac:dyDescent="0.2">
      <c r="E1041" s="11"/>
    </row>
    <row r="1042" spans="5:5" x14ac:dyDescent="0.2">
      <c r="E1042" s="11"/>
    </row>
    <row r="1043" spans="5:5" x14ac:dyDescent="0.2">
      <c r="E1043" s="11"/>
    </row>
    <row r="1044" spans="5:5" x14ac:dyDescent="0.2">
      <c r="E1044" s="11"/>
    </row>
    <row r="1045" spans="5:5" x14ac:dyDescent="0.2">
      <c r="E1045" s="11"/>
    </row>
    <row r="1046" spans="5:5" x14ac:dyDescent="0.2">
      <c r="E1046" s="11"/>
    </row>
    <row r="1047" spans="5:5" x14ac:dyDescent="0.2">
      <c r="E1047" s="11"/>
    </row>
    <row r="1048" spans="5:5" x14ac:dyDescent="0.2">
      <c r="E1048" s="11"/>
    </row>
    <row r="1049" spans="5:5" x14ac:dyDescent="0.2">
      <c r="E1049" s="11"/>
    </row>
    <row r="1050" spans="5:5" x14ac:dyDescent="0.2">
      <c r="E1050" s="11"/>
    </row>
    <row r="1051" spans="5:5" x14ac:dyDescent="0.2">
      <c r="E1051" s="11"/>
    </row>
    <row r="1052" spans="5:5" x14ac:dyDescent="0.2">
      <c r="E1052" s="11"/>
    </row>
    <row r="1053" spans="5:5" x14ac:dyDescent="0.2">
      <c r="E1053" s="11"/>
    </row>
    <row r="1054" spans="5:5" x14ac:dyDescent="0.2">
      <c r="E1054" s="11"/>
    </row>
    <row r="1055" spans="5:5" x14ac:dyDescent="0.2">
      <c r="E1055" s="11"/>
    </row>
    <row r="1056" spans="5:5" x14ac:dyDescent="0.2">
      <c r="E1056" s="11"/>
    </row>
    <row r="1057" spans="5:5" x14ac:dyDescent="0.2">
      <c r="E1057" s="11"/>
    </row>
    <row r="1058" spans="5:5" x14ac:dyDescent="0.2">
      <c r="E1058" s="11"/>
    </row>
    <row r="1059" spans="5:5" x14ac:dyDescent="0.2">
      <c r="E1059" s="11"/>
    </row>
    <row r="1060" spans="5:5" x14ac:dyDescent="0.2">
      <c r="E1060" s="11"/>
    </row>
    <row r="1061" spans="5:5" x14ac:dyDescent="0.2">
      <c r="E1061" s="11"/>
    </row>
    <row r="1062" spans="5:5" x14ac:dyDescent="0.2">
      <c r="E1062" s="11"/>
    </row>
    <row r="1063" spans="5:5" x14ac:dyDescent="0.2">
      <c r="E1063" s="11"/>
    </row>
    <row r="1064" spans="5:5" x14ac:dyDescent="0.2">
      <c r="E1064" s="11"/>
    </row>
    <row r="1065" spans="5:5" x14ac:dyDescent="0.2">
      <c r="E1065" s="11"/>
    </row>
    <row r="1066" spans="5:5" x14ac:dyDescent="0.2">
      <c r="E1066" s="11"/>
    </row>
    <row r="1067" spans="5:5" x14ac:dyDescent="0.2">
      <c r="E1067" s="11"/>
    </row>
    <row r="1068" spans="5:5" x14ac:dyDescent="0.2">
      <c r="E1068" s="11"/>
    </row>
    <row r="1069" spans="5:5" x14ac:dyDescent="0.2">
      <c r="E1069" s="11"/>
    </row>
    <row r="1070" spans="5:5" x14ac:dyDescent="0.2">
      <c r="E1070" s="11"/>
    </row>
    <row r="1071" spans="5:5" x14ac:dyDescent="0.2">
      <c r="E1071" s="11"/>
    </row>
    <row r="1072" spans="5:5" x14ac:dyDescent="0.2">
      <c r="E1072" s="11"/>
    </row>
    <row r="1073" spans="5:5" x14ac:dyDescent="0.2">
      <c r="E1073" s="11"/>
    </row>
    <row r="1074" spans="5:5" x14ac:dyDescent="0.2">
      <c r="E1074" s="11"/>
    </row>
    <row r="1075" spans="5:5" x14ac:dyDescent="0.2">
      <c r="E1075" s="11"/>
    </row>
    <row r="1076" spans="5:5" x14ac:dyDescent="0.2">
      <c r="E1076" s="11"/>
    </row>
    <row r="1077" spans="5:5" x14ac:dyDescent="0.2">
      <c r="E1077" s="11"/>
    </row>
    <row r="1078" spans="5:5" x14ac:dyDescent="0.2">
      <c r="E1078" s="11"/>
    </row>
    <row r="1079" spans="5:5" x14ac:dyDescent="0.2">
      <c r="E1079" s="11"/>
    </row>
    <row r="1080" spans="5:5" x14ac:dyDescent="0.2">
      <c r="E1080" s="11"/>
    </row>
    <row r="1081" spans="5:5" x14ac:dyDescent="0.2">
      <c r="E1081" s="11"/>
    </row>
    <row r="1082" spans="5:5" x14ac:dyDescent="0.2">
      <c r="E1082" s="11"/>
    </row>
    <row r="1083" spans="5:5" x14ac:dyDescent="0.2">
      <c r="E1083" s="11"/>
    </row>
    <row r="1084" spans="5:5" x14ac:dyDescent="0.2">
      <c r="E1084" s="11"/>
    </row>
    <row r="1085" spans="5:5" x14ac:dyDescent="0.2">
      <c r="E1085" s="11"/>
    </row>
    <row r="1086" spans="5:5" x14ac:dyDescent="0.2">
      <c r="E1086" s="11"/>
    </row>
    <row r="1087" spans="5:5" x14ac:dyDescent="0.2">
      <c r="E1087" s="11"/>
    </row>
    <row r="1088" spans="5:5" x14ac:dyDescent="0.2">
      <c r="E1088" s="11"/>
    </row>
    <row r="1089" spans="5:5" x14ac:dyDescent="0.2">
      <c r="E1089" s="11"/>
    </row>
    <row r="1090" spans="5:5" x14ac:dyDescent="0.2">
      <c r="E1090" s="11"/>
    </row>
    <row r="1091" spans="5:5" x14ac:dyDescent="0.2">
      <c r="E1091" s="11"/>
    </row>
    <row r="1092" spans="5:5" x14ac:dyDescent="0.2">
      <c r="E1092" s="11"/>
    </row>
    <row r="1093" spans="5:5" x14ac:dyDescent="0.2">
      <c r="E1093" s="11"/>
    </row>
    <row r="1094" spans="5:5" x14ac:dyDescent="0.2">
      <c r="E1094" s="11"/>
    </row>
    <row r="1095" spans="5:5" x14ac:dyDescent="0.2">
      <c r="E1095" s="11"/>
    </row>
    <row r="1096" spans="5:5" x14ac:dyDescent="0.2">
      <c r="E1096" s="11"/>
    </row>
    <row r="1097" spans="5:5" x14ac:dyDescent="0.2">
      <c r="E1097" s="11"/>
    </row>
    <row r="1098" spans="5:5" x14ac:dyDescent="0.2">
      <c r="E1098" s="11"/>
    </row>
    <row r="1099" spans="5:5" x14ac:dyDescent="0.2">
      <c r="E1099" s="11"/>
    </row>
    <row r="1100" spans="5:5" x14ac:dyDescent="0.2">
      <c r="E1100" s="11"/>
    </row>
    <row r="1101" spans="5:5" x14ac:dyDescent="0.2">
      <c r="E1101" s="11"/>
    </row>
    <row r="1102" spans="5:5" x14ac:dyDescent="0.2">
      <c r="E1102" s="11"/>
    </row>
    <row r="1103" spans="5:5" x14ac:dyDescent="0.2">
      <c r="E1103" s="11"/>
    </row>
    <row r="1104" spans="5:5" x14ac:dyDescent="0.2">
      <c r="E1104" s="11"/>
    </row>
    <row r="1105" spans="5:5" x14ac:dyDescent="0.2">
      <c r="E1105" s="11"/>
    </row>
    <row r="1106" spans="5:5" x14ac:dyDescent="0.2">
      <c r="E1106" s="11"/>
    </row>
    <row r="1107" spans="5:5" x14ac:dyDescent="0.2">
      <c r="E1107" s="11"/>
    </row>
    <row r="1108" spans="5:5" x14ac:dyDescent="0.2">
      <c r="E1108" s="11"/>
    </row>
    <row r="1109" spans="5:5" x14ac:dyDescent="0.2">
      <c r="E1109" s="11"/>
    </row>
    <row r="1110" spans="5:5" x14ac:dyDescent="0.2">
      <c r="E1110" s="11"/>
    </row>
    <row r="1111" spans="5:5" x14ac:dyDescent="0.2">
      <c r="E1111" s="11"/>
    </row>
    <row r="1112" spans="5:5" x14ac:dyDescent="0.2">
      <c r="E1112" s="11"/>
    </row>
    <row r="1113" spans="5:5" x14ac:dyDescent="0.2">
      <c r="E1113" s="11"/>
    </row>
    <row r="1114" spans="5:5" x14ac:dyDescent="0.2">
      <c r="E1114" s="11"/>
    </row>
    <row r="1115" spans="5:5" x14ac:dyDescent="0.2">
      <c r="E1115" s="11"/>
    </row>
    <row r="1116" spans="5:5" x14ac:dyDescent="0.2">
      <c r="E1116" s="11"/>
    </row>
    <row r="1117" spans="5:5" x14ac:dyDescent="0.2">
      <c r="E1117" s="11"/>
    </row>
    <row r="1118" spans="5:5" x14ac:dyDescent="0.2">
      <c r="E1118" s="11"/>
    </row>
    <row r="1119" spans="5:5" x14ac:dyDescent="0.2">
      <c r="E1119" s="11"/>
    </row>
    <row r="1120" spans="5:5" x14ac:dyDescent="0.2">
      <c r="E1120" s="11"/>
    </row>
    <row r="1121" spans="5:5" x14ac:dyDescent="0.2">
      <c r="E1121" s="11"/>
    </row>
    <row r="1122" spans="5:5" x14ac:dyDescent="0.2">
      <c r="E1122" s="11"/>
    </row>
    <row r="1123" spans="5:5" x14ac:dyDescent="0.2">
      <c r="E1123" s="11"/>
    </row>
    <row r="1124" spans="5:5" x14ac:dyDescent="0.2">
      <c r="E1124" s="11"/>
    </row>
    <row r="1125" spans="5:5" x14ac:dyDescent="0.2">
      <c r="E1125" s="11"/>
    </row>
    <row r="1126" spans="5:5" x14ac:dyDescent="0.2">
      <c r="E1126" s="11"/>
    </row>
    <row r="1127" spans="5:5" x14ac:dyDescent="0.2">
      <c r="E1127" s="11"/>
    </row>
    <row r="1128" spans="5:5" x14ac:dyDescent="0.2">
      <c r="E1128" s="11"/>
    </row>
    <row r="1129" spans="5:5" x14ac:dyDescent="0.2">
      <c r="E1129" s="11"/>
    </row>
    <row r="1130" spans="5:5" x14ac:dyDescent="0.2">
      <c r="E1130" s="11"/>
    </row>
    <row r="1131" spans="5:5" x14ac:dyDescent="0.2">
      <c r="E1131" s="11"/>
    </row>
    <row r="1132" spans="5:5" x14ac:dyDescent="0.2">
      <c r="E1132" s="11"/>
    </row>
    <row r="1133" spans="5:5" x14ac:dyDescent="0.2">
      <c r="E1133" s="11"/>
    </row>
    <row r="1134" spans="5:5" x14ac:dyDescent="0.2">
      <c r="E1134" s="11"/>
    </row>
    <row r="1135" spans="5:5" x14ac:dyDescent="0.2">
      <c r="E1135" s="11"/>
    </row>
    <row r="1136" spans="5:5" x14ac:dyDescent="0.2">
      <c r="E1136" s="11"/>
    </row>
    <row r="1137" spans="5:5" x14ac:dyDescent="0.2">
      <c r="E1137" s="11"/>
    </row>
    <row r="1138" spans="5:5" x14ac:dyDescent="0.2">
      <c r="E1138" s="11"/>
    </row>
    <row r="1139" spans="5:5" x14ac:dyDescent="0.2">
      <c r="E1139" s="11"/>
    </row>
    <row r="1140" spans="5:5" x14ac:dyDescent="0.2">
      <c r="E1140" s="11"/>
    </row>
    <row r="1141" spans="5:5" x14ac:dyDescent="0.2">
      <c r="E1141" s="11"/>
    </row>
    <row r="1142" spans="5:5" x14ac:dyDescent="0.2">
      <c r="E1142" s="11"/>
    </row>
    <row r="1143" spans="5:5" x14ac:dyDescent="0.2">
      <c r="E1143" s="11"/>
    </row>
    <row r="1144" spans="5:5" x14ac:dyDescent="0.2">
      <c r="E1144" s="11"/>
    </row>
    <row r="1145" spans="5:5" x14ac:dyDescent="0.2">
      <c r="E1145" s="11"/>
    </row>
    <row r="1146" spans="5:5" x14ac:dyDescent="0.2">
      <c r="E1146" s="11"/>
    </row>
    <row r="1147" spans="5:5" x14ac:dyDescent="0.2">
      <c r="E1147" s="11"/>
    </row>
    <row r="1148" spans="5:5" x14ac:dyDescent="0.2">
      <c r="E1148" s="11"/>
    </row>
    <row r="1149" spans="5:5" x14ac:dyDescent="0.2">
      <c r="E1149" s="11"/>
    </row>
    <row r="1150" spans="5:5" x14ac:dyDescent="0.2">
      <c r="E1150" s="11"/>
    </row>
    <row r="1151" spans="5:5" x14ac:dyDescent="0.2">
      <c r="E1151" s="11"/>
    </row>
    <row r="1152" spans="5:5" x14ac:dyDescent="0.2">
      <c r="E1152" s="11"/>
    </row>
    <row r="1153" spans="5:5" x14ac:dyDescent="0.2">
      <c r="E1153" s="11"/>
    </row>
    <row r="1154" spans="5:5" x14ac:dyDescent="0.2">
      <c r="E1154" s="11"/>
    </row>
    <row r="1155" spans="5:5" x14ac:dyDescent="0.2">
      <c r="E1155" s="11"/>
    </row>
    <row r="1156" spans="5:5" x14ac:dyDescent="0.2">
      <c r="E1156" s="11"/>
    </row>
    <row r="1157" spans="5:5" x14ac:dyDescent="0.2">
      <c r="E1157" s="11"/>
    </row>
    <row r="1158" spans="5:5" x14ac:dyDescent="0.2">
      <c r="E1158" s="11"/>
    </row>
    <row r="1159" spans="5:5" x14ac:dyDescent="0.2">
      <c r="E1159" s="11"/>
    </row>
    <row r="1160" spans="5:5" x14ac:dyDescent="0.2">
      <c r="E1160" s="11"/>
    </row>
    <row r="1161" spans="5:5" x14ac:dyDescent="0.2">
      <c r="E1161" s="11"/>
    </row>
    <row r="1162" spans="5:5" x14ac:dyDescent="0.2">
      <c r="E1162" s="11"/>
    </row>
    <row r="1163" spans="5:5" x14ac:dyDescent="0.2">
      <c r="E1163" s="11"/>
    </row>
    <row r="1164" spans="5:5" x14ac:dyDescent="0.2">
      <c r="E1164" s="11"/>
    </row>
    <row r="1165" spans="5:5" x14ac:dyDescent="0.2">
      <c r="E1165" s="11"/>
    </row>
    <row r="1166" spans="5:5" x14ac:dyDescent="0.2">
      <c r="E1166" s="11"/>
    </row>
    <row r="1167" spans="5:5" x14ac:dyDescent="0.2">
      <c r="E1167" s="11"/>
    </row>
    <row r="1168" spans="5:5" x14ac:dyDescent="0.2">
      <c r="E1168" s="11"/>
    </row>
    <row r="1169" spans="5:5" x14ac:dyDescent="0.2">
      <c r="E1169" s="11"/>
    </row>
    <row r="1170" spans="5:5" x14ac:dyDescent="0.2">
      <c r="E1170" s="11"/>
    </row>
    <row r="1171" spans="5:5" x14ac:dyDescent="0.2">
      <c r="E1171" s="11"/>
    </row>
    <row r="1172" spans="5:5" x14ac:dyDescent="0.2">
      <c r="E1172" s="11"/>
    </row>
    <row r="1173" spans="5:5" x14ac:dyDescent="0.2">
      <c r="E1173" s="11"/>
    </row>
    <row r="1174" spans="5:5" x14ac:dyDescent="0.2">
      <c r="E1174" s="11"/>
    </row>
    <row r="1175" spans="5:5" x14ac:dyDescent="0.2">
      <c r="E1175" s="11"/>
    </row>
    <row r="1176" spans="5:5" x14ac:dyDescent="0.2">
      <c r="E1176" s="11"/>
    </row>
    <row r="1177" spans="5:5" x14ac:dyDescent="0.2">
      <c r="E1177" s="11"/>
    </row>
    <row r="1178" spans="5:5" x14ac:dyDescent="0.2">
      <c r="E1178" s="11"/>
    </row>
    <row r="1179" spans="5:5" x14ac:dyDescent="0.2">
      <c r="E1179" s="11"/>
    </row>
    <row r="1180" spans="5:5" x14ac:dyDescent="0.2">
      <c r="E1180" s="11"/>
    </row>
    <row r="1181" spans="5:5" x14ac:dyDescent="0.2">
      <c r="E1181" s="11"/>
    </row>
    <row r="1182" spans="5:5" x14ac:dyDescent="0.2">
      <c r="E1182" s="11"/>
    </row>
    <row r="1183" spans="5:5" x14ac:dyDescent="0.2">
      <c r="E1183" s="11"/>
    </row>
    <row r="1184" spans="5:5" x14ac:dyDescent="0.2">
      <c r="E1184" s="11"/>
    </row>
    <row r="1185" spans="5:5" x14ac:dyDescent="0.2">
      <c r="E1185" s="11"/>
    </row>
    <row r="1186" spans="5:5" x14ac:dyDescent="0.2">
      <c r="E1186" s="11"/>
    </row>
    <row r="1187" spans="5:5" x14ac:dyDescent="0.2">
      <c r="E1187" s="11"/>
    </row>
    <row r="1188" spans="5:5" x14ac:dyDescent="0.2">
      <c r="E1188" s="11"/>
    </row>
    <row r="1189" spans="5:5" x14ac:dyDescent="0.2">
      <c r="E1189" s="11"/>
    </row>
    <row r="1190" spans="5:5" x14ac:dyDescent="0.2">
      <c r="E1190" s="11"/>
    </row>
    <row r="1191" spans="5:5" x14ac:dyDescent="0.2">
      <c r="E1191" s="11"/>
    </row>
    <row r="1192" spans="5:5" x14ac:dyDescent="0.2">
      <c r="E1192" s="11"/>
    </row>
    <row r="1193" spans="5:5" x14ac:dyDescent="0.2">
      <c r="E1193" s="11"/>
    </row>
    <row r="1194" spans="5:5" x14ac:dyDescent="0.2">
      <c r="E1194" s="11"/>
    </row>
    <row r="1195" spans="5:5" x14ac:dyDescent="0.2">
      <c r="E1195" s="11"/>
    </row>
    <row r="1196" spans="5:5" x14ac:dyDescent="0.2">
      <c r="E1196" s="11"/>
    </row>
    <row r="1197" spans="5:5" x14ac:dyDescent="0.2">
      <c r="E1197" s="11"/>
    </row>
    <row r="1198" spans="5:5" x14ac:dyDescent="0.2">
      <c r="E1198" s="11"/>
    </row>
    <row r="1199" spans="5:5" x14ac:dyDescent="0.2">
      <c r="E1199" s="11"/>
    </row>
    <row r="1200" spans="5:5" x14ac:dyDescent="0.2">
      <c r="E1200" s="11"/>
    </row>
    <row r="1201" spans="5:5" x14ac:dyDescent="0.2">
      <c r="E1201" s="11"/>
    </row>
    <row r="1202" spans="5:5" x14ac:dyDescent="0.2">
      <c r="E1202" s="11"/>
    </row>
    <row r="1203" spans="5:5" x14ac:dyDescent="0.2">
      <c r="E1203" s="11"/>
    </row>
    <row r="1204" spans="5:5" x14ac:dyDescent="0.2">
      <c r="E1204" s="11"/>
    </row>
    <row r="1205" spans="5:5" x14ac:dyDescent="0.2">
      <c r="E1205" s="11"/>
    </row>
    <row r="1206" spans="5:5" x14ac:dyDescent="0.2">
      <c r="E1206" s="11"/>
    </row>
    <row r="1207" spans="5:5" x14ac:dyDescent="0.2">
      <c r="E1207" s="11"/>
    </row>
    <row r="1208" spans="5:5" x14ac:dyDescent="0.2">
      <c r="E1208" s="11"/>
    </row>
    <row r="1209" spans="5:5" x14ac:dyDescent="0.2">
      <c r="E1209" s="11"/>
    </row>
    <row r="1210" spans="5:5" x14ac:dyDescent="0.2">
      <c r="E1210" s="11"/>
    </row>
    <row r="1211" spans="5:5" x14ac:dyDescent="0.2">
      <c r="E1211" s="11"/>
    </row>
    <row r="1212" spans="5:5" x14ac:dyDescent="0.2">
      <c r="E1212" s="11"/>
    </row>
    <row r="1213" spans="5:5" x14ac:dyDescent="0.2">
      <c r="E1213" s="11"/>
    </row>
    <row r="1214" spans="5:5" x14ac:dyDescent="0.2">
      <c r="E1214" s="11"/>
    </row>
    <row r="1215" spans="5:5" x14ac:dyDescent="0.2">
      <c r="E1215" s="11"/>
    </row>
    <row r="1216" spans="5:5" x14ac:dyDescent="0.2">
      <c r="E1216" s="11"/>
    </row>
    <row r="1217" spans="5:5" x14ac:dyDescent="0.2">
      <c r="E1217" s="11"/>
    </row>
    <row r="1218" spans="5:5" x14ac:dyDescent="0.2">
      <c r="E1218" s="11"/>
    </row>
    <row r="1219" spans="5:5" x14ac:dyDescent="0.2">
      <c r="E1219" s="11"/>
    </row>
    <row r="1220" spans="5:5" x14ac:dyDescent="0.2">
      <c r="E1220" s="11"/>
    </row>
  </sheetData>
  <mergeCells count="2">
    <mergeCell ref="T6:U6"/>
    <mergeCell ref="H6:L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Y175"/>
  <sheetViews>
    <sheetView showGridLines="0" zoomScaleNormal="100" workbookViewId="0">
      <selection activeCell="L12" sqref="L12"/>
    </sheetView>
  </sheetViews>
  <sheetFormatPr defaultColWidth="9.140625" defaultRowHeight="12.75" x14ac:dyDescent="0.2"/>
  <cols>
    <col min="1" max="1" width="2.140625" style="1" customWidth="1"/>
    <col min="2" max="2" width="6.85546875" style="1" customWidth="1"/>
    <col min="3" max="3" width="27.42578125" style="1" customWidth="1"/>
    <col min="4" max="4" width="11.42578125" style="1" customWidth="1"/>
    <col min="5" max="5" width="12" style="1" customWidth="1"/>
    <col min="6" max="6" width="7.5703125" style="1" customWidth="1"/>
    <col min="7" max="7" width="6.5703125" style="1" customWidth="1"/>
    <col min="8" max="8" width="12.140625" style="1" customWidth="1"/>
    <col min="9" max="9" width="11.28515625" style="1" customWidth="1"/>
    <col min="10" max="10" width="12.28515625" style="1" customWidth="1"/>
    <col min="11" max="11" width="9.7109375" style="1" customWidth="1"/>
    <col min="12" max="12" width="10.85546875" style="1" customWidth="1"/>
    <col min="13" max="13" width="8.85546875" style="1" customWidth="1"/>
    <col min="14" max="14" width="7.28515625" style="1" customWidth="1"/>
    <col min="15" max="15" width="10.7109375" style="1" customWidth="1"/>
    <col min="16" max="16" width="11.140625" style="1" customWidth="1"/>
    <col min="17" max="17" width="10" style="1" customWidth="1"/>
    <col min="18" max="18" width="9.7109375" style="1" customWidth="1"/>
    <col min="19" max="19" width="11.28515625" style="1" customWidth="1"/>
    <col min="20" max="20" width="11.140625" style="1" customWidth="1"/>
    <col min="21" max="21" width="12.28515625" style="1" customWidth="1"/>
    <col min="22" max="22" width="9.85546875" style="1" customWidth="1"/>
    <col min="23" max="23" width="10" style="1" customWidth="1"/>
    <col min="24" max="24" width="10.140625" style="1" customWidth="1"/>
    <col min="25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112"/>
      <c r="C6" s="113" t="s">
        <v>0</v>
      </c>
      <c r="D6" s="258"/>
      <c r="E6" s="258"/>
      <c r="F6" s="259"/>
      <c r="G6" s="259"/>
      <c r="H6" s="461"/>
      <c r="I6" s="461"/>
      <c r="J6" s="461" t="s">
        <v>1</v>
      </c>
      <c r="K6" s="461"/>
      <c r="L6" s="460"/>
      <c r="M6" s="69"/>
      <c r="N6" s="65"/>
      <c r="O6" s="65"/>
      <c r="P6" s="65" t="s">
        <v>2</v>
      </c>
      <c r="Q6" s="65"/>
      <c r="R6" s="65"/>
      <c r="S6" s="91"/>
      <c r="T6" s="459" t="s">
        <v>27</v>
      </c>
      <c r="U6" s="460"/>
      <c r="V6" s="69"/>
      <c r="W6" s="65" t="s">
        <v>3</v>
      </c>
      <c r="X6" s="68"/>
    </row>
    <row r="7" spans="1:25" s="8" customFormat="1" x14ac:dyDescent="0.2">
      <c r="B7" s="115" t="s">
        <v>56</v>
      </c>
      <c r="C7" s="102" t="s">
        <v>4</v>
      </c>
      <c r="D7" s="266" t="s">
        <v>696</v>
      </c>
      <c r="E7" s="266" t="s">
        <v>5</v>
      </c>
      <c r="F7" s="272" t="s">
        <v>697</v>
      </c>
      <c r="G7" s="272" t="s">
        <v>714</v>
      </c>
      <c r="H7" s="125" t="s">
        <v>7</v>
      </c>
      <c r="I7" s="125" t="s">
        <v>8</v>
      </c>
      <c r="J7" s="125" t="s">
        <v>9</v>
      </c>
      <c r="K7" s="125" t="s">
        <v>10</v>
      </c>
      <c r="L7" s="126" t="s">
        <v>7</v>
      </c>
      <c r="M7" s="117" t="s">
        <v>11</v>
      </c>
      <c r="N7" s="30"/>
      <c r="O7" s="125" t="s">
        <v>12</v>
      </c>
      <c r="P7" s="125" t="s">
        <v>13</v>
      </c>
      <c r="Q7" s="125" t="s">
        <v>14</v>
      </c>
      <c r="R7" s="125" t="s">
        <v>10</v>
      </c>
      <c r="S7" s="126" t="s">
        <v>15</v>
      </c>
      <c r="T7" s="125" t="s">
        <v>7</v>
      </c>
      <c r="U7" s="125" t="s">
        <v>7</v>
      </c>
      <c r="V7" s="130" t="s">
        <v>16</v>
      </c>
      <c r="W7" s="135" t="s">
        <v>17</v>
      </c>
      <c r="X7" s="136" t="s">
        <v>18</v>
      </c>
    </row>
    <row r="8" spans="1:25" s="8" customFormat="1" ht="13.5" thickBot="1" x14ac:dyDescent="0.25">
      <c r="B8" s="290"/>
      <c r="C8" s="291"/>
      <c r="D8" s="292" t="s">
        <v>693</v>
      </c>
      <c r="E8" s="293" t="s">
        <v>19</v>
      </c>
      <c r="F8" s="294" t="s">
        <v>698</v>
      </c>
      <c r="G8" s="294" t="s">
        <v>694</v>
      </c>
      <c r="H8" s="305">
        <f>+H4</f>
        <v>0</v>
      </c>
      <c r="I8" s="296" t="s">
        <v>20</v>
      </c>
      <c r="J8" s="296"/>
      <c r="K8" s="296"/>
      <c r="L8" s="297" t="str">
        <f>+J4</f>
        <v>to</v>
      </c>
      <c r="M8" s="298" t="s">
        <v>21</v>
      </c>
      <c r="N8" s="299"/>
      <c r="O8" s="301">
        <f>+H4</f>
        <v>0</v>
      </c>
      <c r="P8" s="296" t="s">
        <v>22</v>
      </c>
      <c r="Q8" s="296" t="s">
        <v>9</v>
      </c>
      <c r="R8" s="296"/>
      <c r="S8" s="297" t="str">
        <f>+J4</f>
        <v>to</v>
      </c>
      <c r="T8" s="306" t="str">
        <f>+S8</f>
        <v>to</v>
      </c>
      <c r="U8" s="307">
        <f>+O8</f>
        <v>0</v>
      </c>
      <c r="V8" s="308"/>
      <c r="W8" s="309" t="s">
        <v>23</v>
      </c>
      <c r="X8" s="310" t="s">
        <v>24</v>
      </c>
    </row>
    <row r="9" spans="1:25" s="107" customFormat="1" x14ac:dyDescent="0.2">
      <c r="B9" s="247"/>
      <c r="C9" s="248"/>
      <c r="D9" s="320"/>
      <c r="E9" s="270"/>
      <c r="F9" s="252">
        <v>12</v>
      </c>
      <c r="G9" s="442">
        <v>0</v>
      </c>
      <c r="H9" s="441">
        <v>0</v>
      </c>
      <c r="I9" s="78"/>
      <c r="J9" s="78"/>
      <c r="K9" s="78"/>
      <c r="L9" s="89">
        <f t="shared" ref="L9" si="0">+H9+I9-J9</f>
        <v>0</v>
      </c>
      <c r="M9" s="106">
        <v>0.2</v>
      </c>
      <c r="N9" s="416" t="s">
        <v>713</v>
      </c>
      <c r="O9" s="78"/>
      <c r="P9" s="78">
        <f>IF(N9="RV",(U9+I9)*M9*($E$2-12+F9)/12,(M9/N9)*$G$2/12)</f>
        <v>0</v>
      </c>
      <c r="Q9" s="78"/>
      <c r="R9" s="78"/>
      <c r="S9" s="132">
        <f t="shared" ref="S9" si="1">+O9+P9-Q9</f>
        <v>0</v>
      </c>
      <c r="T9" s="78">
        <f t="shared" ref="T9" si="2">SUM(L9-S9)</f>
        <v>0</v>
      </c>
      <c r="U9" s="78">
        <f t="shared" ref="U9" si="3">SUM(H9-O9)</f>
        <v>0</v>
      </c>
      <c r="V9" s="90"/>
      <c r="W9" s="78"/>
      <c r="X9" s="85"/>
      <c r="Y9" s="78"/>
    </row>
    <row r="10" spans="1:25" s="107" customFormat="1" x14ac:dyDescent="0.2">
      <c r="B10" s="247"/>
      <c r="C10" s="248"/>
      <c r="D10" s="320"/>
      <c r="E10" s="270"/>
      <c r="F10" s="252"/>
      <c r="G10" s="252"/>
      <c r="H10" s="78"/>
      <c r="I10" s="78"/>
      <c r="J10" s="78"/>
      <c r="K10" s="78"/>
      <c r="L10" s="89"/>
      <c r="M10" s="106"/>
      <c r="N10" s="416"/>
      <c r="O10" s="78"/>
      <c r="P10" s="78"/>
      <c r="Q10" s="78"/>
      <c r="R10" s="78"/>
      <c r="S10" s="132"/>
      <c r="T10" s="78"/>
      <c r="U10" s="78"/>
      <c r="V10" s="90"/>
      <c r="W10" s="78"/>
      <c r="X10" s="85"/>
      <c r="Y10" s="78"/>
    </row>
    <row r="11" spans="1:25" s="107" customFormat="1" x14ac:dyDescent="0.2">
      <c r="B11" s="247"/>
      <c r="C11" s="248"/>
      <c r="D11" s="320"/>
      <c r="E11" s="270"/>
      <c r="F11" s="252"/>
      <c r="G11" s="252"/>
      <c r="H11" s="78"/>
      <c r="I11" s="78"/>
      <c r="J11" s="78"/>
      <c r="K11" s="78"/>
      <c r="L11" s="89"/>
      <c r="M11" s="106"/>
      <c r="N11" s="416"/>
      <c r="O11" s="78"/>
      <c r="P11" s="78"/>
      <c r="Q11" s="78"/>
      <c r="R11" s="78"/>
      <c r="S11" s="132"/>
      <c r="T11" s="78"/>
      <c r="U11" s="78"/>
      <c r="V11" s="90"/>
      <c r="W11" s="78"/>
      <c r="X11" s="85"/>
      <c r="Y11" s="78"/>
    </row>
    <row r="12" spans="1:25" s="107" customFormat="1" x14ac:dyDescent="0.2">
      <c r="B12" s="247"/>
      <c r="C12" s="248"/>
      <c r="D12" s="320"/>
      <c r="E12" s="270"/>
      <c r="F12" s="252"/>
      <c r="G12" s="252"/>
      <c r="H12" s="78"/>
      <c r="I12" s="78"/>
      <c r="J12" s="78"/>
      <c r="K12" s="78"/>
      <c r="L12" s="89"/>
      <c r="M12" s="106"/>
      <c r="N12" s="416"/>
      <c r="O12" s="78"/>
      <c r="P12" s="78"/>
      <c r="Q12" s="78"/>
      <c r="R12" s="78"/>
      <c r="S12" s="132"/>
      <c r="T12" s="78"/>
      <c r="U12" s="78"/>
      <c r="V12" s="90"/>
      <c r="W12" s="78"/>
      <c r="X12" s="85"/>
      <c r="Y12" s="78"/>
    </row>
    <row r="13" spans="1:25" s="107" customFormat="1" x14ac:dyDescent="0.2">
      <c r="B13" s="247"/>
      <c r="C13" s="248"/>
      <c r="D13" s="320"/>
      <c r="E13" s="270"/>
      <c r="F13" s="252"/>
      <c r="G13" s="252"/>
      <c r="H13" s="78"/>
      <c r="I13" s="78"/>
      <c r="J13" s="78"/>
      <c r="K13" s="78"/>
      <c r="L13" s="89"/>
      <c r="M13" s="106"/>
      <c r="N13" s="417"/>
      <c r="O13" s="78"/>
      <c r="P13" s="78"/>
      <c r="Q13" s="78"/>
      <c r="R13" s="78"/>
      <c r="S13" s="132"/>
      <c r="T13" s="78"/>
      <c r="U13" s="78"/>
      <c r="V13" s="90"/>
      <c r="W13" s="78"/>
      <c r="X13" s="85"/>
      <c r="Y13" s="78"/>
    </row>
    <row r="14" spans="1:25" s="107" customFormat="1" ht="12" customHeight="1" x14ac:dyDescent="0.2">
      <c r="B14" s="116"/>
      <c r="C14" s="103"/>
      <c r="D14" s="320"/>
      <c r="E14" s="268"/>
      <c r="F14" s="262"/>
      <c r="G14" s="262"/>
      <c r="H14" s="105"/>
      <c r="I14" s="78"/>
      <c r="J14" s="78"/>
      <c r="K14" s="78"/>
      <c r="L14" s="89"/>
      <c r="M14" s="106"/>
      <c r="N14" s="106"/>
      <c r="O14" s="78"/>
      <c r="P14" s="78"/>
      <c r="Q14" s="78"/>
      <c r="R14" s="78"/>
      <c r="S14" s="132"/>
      <c r="T14" s="78"/>
      <c r="U14" s="78"/>
      <c r="V14" s="90"/>
      <c r="W14" s="78"/>
      <c r="X14" s="85"/>
      <c r="Y14" s="78"/>
    </row>
    <row r="15" spans="1:25" s="107" customFormat="1" x14ac:dyDescent="0.2">
      <c r="B15" s="116"/>
      <c r="C15" s="103" t="s">
        <v>704</v>
      </c>
      <c r="D15" s="267"/>
      <c r="E15" s="271"/>
      <c r="F15" s="253"/>
      <c r="G15" s="253"/>
      <c r="H15" s="105"/>
      <c r="I15" s="78"/>
      <c r="J15" s="78"/>
      <c r="K15" s="78"/>
      <c r="L15" s="89"/>
      <c r="M15" s="106"/>
      <c r="N15" s="106"/>
      <c r="O15" s="78"/>
      <c r="P15" s="78"/>
      <c r="Q15" s="78"/>
      <c r="R15" s="78"/>
      <c r="S15" s="132">
        <f>+O15+P15-Q15</f>
        <v>0</v>
      </c>
      <c r="T15" s="78">
        <f>SUM(L15-S15)</f>
        <v>0</v>
      </c>
      <c r="U15" s="78">
        <f>SUM(H15-O15)</f>
        <v>0</v>
      </c>
      <c r="V15" s="90"/>
      <c r="W15" s="78"/>
      <c r="X15" s="85"/>
      <c r="Y15" s="78"/>
    </row>
    <row r="16" spans="1:25" s="107" customFormat="1" ht="14.25" thickBot="1" x14ac:dyDescent="0.3">
      <c r="B16" s="119"/>
      <c r="C16" s="129" t="s">
        <v>28</v>
      </c>
      <c r="D16" s="264"/>
      <c r="E16" s="265"/>
      <c r="F16" s="256"/>
      <c r="G16" s="256"/>
      <c r="H16" s="121">
        <f>SUM(H9:H15)</f>
        <v>0</v>
      </c>
      <c r="I16" s="121">
        <f>SUM(I9:I15)</f>
        <v>0</v>
      </c>
      <c r="J16" s="121">
        <f>SUM(J9:J15)</f>
        <v>0</v>
      </c>
      <c r="K16" s="121"/>
      <c r="L16" s="122">
        <f>SUM(L9:L15)</f>
        <v>0</v>
      </c>
      <c r="M16" s="121"/>
      <c r="N16" s="121"/>
      <c r="O16" s="121">
        <f>SUM(O9:O15)</f>
        <v>0</v>
      </c>
      <c r="P16" s="121">
        <f>SUM(P9:P15)</f>
        <v>0</v>
      </c>
      <c r="Q16" s="121">
        <f>SUM(Q9:Q15)</f>
        <v>0</v>
      </c>
      <c r="R16" s="121"/>
      <c r="S16" s="133">
        <f t="shared" ref="S16:X16" si="4">SUM(S9:S15)</f>
        <v>0</v>
      </c>
      <c r="T16" s="121">
        <f t="shared" si="4"/>
        <v>0</v>
      </c>
      <c r="U16" s="121">
        <f t="shared" si="4"/>
        <v>0</v>
      </c>
      <c r="V16" s="127">
        <f t="shared" si="4"/>
        <v>0</v>
      </c>
      <c r="W16" s="121">
        <f t="shared" si="4"/>
        <v>0</v>
      </c>
      <c r="X16" s="123">
        <f t="shared" si="4"/>
        <v>0</v>
      </c>
      <c r="Y16" s="78"/>
    </row>
    <row r="17" spans="14:14" x14ac:dyDescent="0.2">
      <c r="N17" s="106"/>
    </row>
    <row r="18" spans="14:14" x14ac:dyDescent="0.2">
      <c r="N18" s="106"/>
    </row>
    <row r="19" spans="14:14" x14ac:dyDescent="0.2">
      <c r="N19" s="106"/>
    </row>
    <row r="21" spans="14:14" x14ac:dyDescent="0.2">
      <c r="N21" s="78"/>
    </row>
    <row r="22" spans="14:14" x14ac:dyDescent="0.2">
      <c r="N22" s="78"/>
    </row>
    <row r="23" spans="14:14" x14ac:dyDescent="0.2">
      <c r="N23" s="78"/>
    </row>
    <row r="24" spans="14:14" x14ac:dyDescent="0.2">
      <c r="N24" s="78"/>
    </row>
    <row r="25" spans="14:14" x14ac:dyDescent="0.2">
      <c r="N25" s="78"/>
    </row>
    <row r="26" spans="14:14" x14ac:dyDescent="0.2">
      <c r="N26" s="78"/>
    </row>
    <row r="27" spans="14:14" x14ac:dyDescent="0.2">
      <c r="N27" s="78"/>
    </row>
    <row r="28" spans="14:14" x14ac:dyDescent="0.2">
      <c r="N28" s="78"/>
    </row>
    <row r="29" spans="14:14" x14ac:dyDescent="0.2">
      <c r="N29" s="78"/>
    </row>
    <row r="30" spans="14:14" x14ac:dyDescent="0.2">
      <c r="N30" s="78"/>
    </row>
    <row r="31" spans="14:14" x14ac:dyDescent="0.2">
      <c r="N31" s="78"/>
    </row>
    <row r="32" spans="14:14" x14ac:dyDescent="0.2">
      <c r="N32" s="78"/>
    </row>
    <row r="33" spans="14:14" x14ac:dyDescent="0.2">
      <c r="N33" s="78"/>
    </row>
    <row r="34" spans="14:14" x14ac:dyDescent="0.2">
      <c r="N34" s="78"/>
    </row>
    <row r="35" spans="14:14" x14ac:dyDescent="0.2">
      <c r="N35" s="78"/>
    </row>
    <row r="36" spans="14:14" x14ac:dyDescent="0.2">
      <c r="N36" s="78"/>
    </row>
    <row r="37" spans="14:14" x14ac:dyDescent="0.2">
      <c r="N37" s="78"/>
    </row>
    <row r="38" spans="14:14" x14ac:dyDescent="0.2">
      <c r="N38" s="78"/>
    </row>
    <row r="175" spans="14:14" x14ac:dyDescent="0.2">
      <c r="N175" s="9"/>
    </row>
  </sheetData>
  <mergeCells count="2">
    <mergeCell ref="H6:L6"/>
    <mergeCell ref="T6:U6"/>
  </mergeCells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H74"/>
  <sheetViews>
    <sheetView showGridLines="0" workbookViewId="0">
      <selection activeCell="D11" sqref="D11"/>
    </sheetView>
  </sheetViews>
  <sheetFormatPr defaultRowHeight="12.75" x14ac:dyDescent="0.2"/>
  <cols>
    <col min="1" max="1" width="30.7109375" customWidth="1"/>
    <col min="2" max="8" width="12.7109375" customWidth="1"/>
  </cols>
  <sheetData>
    <row r="1" spans="1:8" x14ac:dyDescent="0.2">
      <c r="A1" s="139"/>
      <c r="B1" s="139"/>
      <c r="C1" s="139"/>
      <c r="D1" s="139"/>
      <c r="E1" s="139"/>
      <c r="F1" s="139"/>
      <c r="G1" s="139"/>
      <c r="H1" s="140"/>
    </row>
    <row r="2" spans="1:8" x14ac:dyDescent="0.2">
      <c r="A2" s="139"/>
      <c r="B2" s="139"/>
      <c r="C2" s="139"/>
      <c r="D2" s="139"/>
      <c r="E2" s="139"/>
      <c r="F2" s="139"/>
      <c r="G2" s="139"/>
      <c r="H2" s="139"/>
    </row>
    <row r="3" spans="1:8" x14ac:dyDescent="0.2">
      <c r="A3" s="141"/>
      <c r="B3" s="141"/>
      <c r="C3" s="141"/>
      <c r="D3" s="141"/>
      <c r="E3" s="141"/>
      <c r="F3" s="141"/>
      <c r="G3" s="141"/>
      <c r="H3" s="141"/>
    </row>
    <row r="4" spans="1:8" x14ac:dyDescent="0.2">
      <c r="A4" s="139" t="s">
        <v>59</v>
      </c>
      <c r="B4" s="141"/>
      <c r="C4" s="141"/>
      <c r="D4" s="141"/>
      <c r="E4" s="141"/>
      <c r="F4" s="141"/>
      <c r="G4" s="141"/>
      <c r="H4" s="141"/>
    </row>
    <row r="5" spans="1:8" x14ac:dyDescent="0.2">
      <c r="A5" s="141"/>
      <c r="B5" s="141"/>
      <c r="C5" s="141"/>
      <c r="D5" s="141"/>
      <c r="E5" s="141"/>
      <c r="F5" s="141"/>
      <c r="G5" s="141"/>
      <c r="H5" s="141"/>
    </row>
    <row r="6" spans="1:8" x14ac:dyDescent="0.2">
      <c r="A6" s="139" t="s">
        <v>243</v>
      </c>
      <c r="B6" s="141"/>
      <c r="C6" s="141"/>
      <c r="D6" s="141"/>
      <c r="E6" s="141"/>
      <c r="F6" s="141"/>
      <c r="G6" s="141"/>
      <c r="H6" s="141"/>
    </row>
    <row r="7" spans="1:8" x14ac:dyDescent="0.2">
      <c r="A7" s="141"/>
      <c r="B7" s="142" t="s">
        <v>60</v>
      </c>
      <c r="C7" s="142" t="s">
        <v>61</v>
      </c>
      <c r="D7" s="142" t="s">
        <v>62</v>
      </c>
      <c r="E7" s="142" t="s">
        <v>63</v>
      </c>
      <c r="F7" s="142" t="s">
        <v>64</v>
      </c>
      <c r="G7" s="142" t="s">
        <v>65</v>
      </c>
      <c r="H7" s="142" t="s">
        <v>66</v>
      </c>
    </row>
    <row r="8" spans="1:8" x14ac:dyDescent="0.2">
      <c r="A8" s="141"/>
      <c r="B8" s="142" t="s">
        <v>67</v>
      </c>
      <c r="C8" s="142" t="s">
        <v>67</v>
      </c>
      <c r="D8" s="142" t="s">
        <v>67</v>
      </c>
      <c r="E8" s="142" t="s">
        <v>67</v>
      </c>
      <c r="F8" s="142" t="s">
        <v>67</v>
      </c>
      <c r="G8" s="142" t="s">
        <v>67</v>
      </c>
      <c r="H8" s="142" t="s">
        <v>67</v>
      </c>
    </row>
    <row r="9" spans="1:8" x14ac:dyDescent="0.2">
      <c r="A9" s="141"/>
      <c r="B9" s="141"/>
      <c r="C9" s="141"/>
      <c r="D9" s="141"/>
      <c r="E9" s="141"/>
      <c r="F9" s="141"/>
      <c r="G9" s="141">
        <f t="shared" ref="G9:G20" si="0">MAX(-3000,(-B9-C9)*0.25)</f>
        <v>0</v>
      </c>
      <c r="H9" s="141">
        <f t="shared" ref="H9:H21" si="1">SUM(B9:G9)</f>
        <v>0</v>
      </c>
    </row>
    <row r="10" spans="1:8" x14ac:dyDescent="0.2">
      <c r="A10" s="141"/>
      <c r="B10" s="141"/>
      <c r="C10" s="141"/>
      <c r="D10" s="141"/>
      <c r="E10" s="141"/>
      <c r="F10" s="141"/>
      <c r="G10" s="141">
        <f t="shared" si="0"/>
        <v>0</v>
      </c>
      <c r="H10" s="141">
        <f t="shared" si="1"/>
        <v>0</v>
      </c>
    </row>
    <row r="11" spans="1:8" x14ac:dyDescent="0.2">
      <c r="A11" s="141"/>
      <c r="B11" s="141"/>
      <c r="C11" s="141"/>
      <c r="D11" s="141"/>
      <c r="E11" s="141"/>
      <c r="F11" s="141"/>
      <c r="G11" s="141">
        <f t="shared" si="0"/>
        <v>0</v>
      </c>
      <c r="H11" s="141">
        <f t="shared" si="1"/>
        <v>0</v>
      </c>
    </row>
    <row r="12" spans="1:8" x14ac:dyDescent="0.2">
      <c r="A12" s="141"/>
      <c r="B12" s="141"/>
      <c r="C12" s="141"/>
      <c r="D12" s="141"/>
      <c r="E12" s="141"/>
      <c r="F12" s="141"/>
      <c r="G12" s="141">
        <f t="shared" si="0"/>
        <v>0</v>
      </c>
      <c r="H12" s="141">
        <f t="shared" si="1"/>
        <v>0</v>
      </c>
    </row>
    <row r="13" spans="1:8" x14ac:dyDescent="0.2">
      <c r="A13" s="141"/>
      <c r="B13" s="141"/>
      <c r="C13" s="141"/>
      <c r="D13" s="141"/>
      <c r="E13" s="141"/>
      <c r="F13" s="141"/>
      <c r="G13" s="141">
        <f t="shared" si="0"/>
        <v>0</v>
      </c>
      <c r="H13" s="141">
        <f t="shared" si="1"/>
        <v>0</v>
      </c>
    </row>
    <row r="14" spans="1:8" x14ac:dyDescent="0.2">
      <c r="A14" s="141"/>
      <c r="B14" s="141"/>
      <c r="C14" s="141"/>
      <c r="D14" s="141"/>
      <c r="E14" s="141"/>
      <c r="F14" s="141"/>
      <c r="G14" s="141">
        <f t="shared" si="0"/>
        <v>0</v>
      </c>
      <c r="H14" s="141">
        <f t="shared" si="1"/>
        <v>0</v>
      </c>
    </row>
    <row r="15" spans="1:8" x14ac:dyDescent="0.2">
      <c r="A15" s="141"/>
      <c r="B15" s="141"/>
      <c r="C15" s="141"/>
      <c r="D15" s="141"/>
      <c r="E15" s="141"/>
      <c r="F15" s="141"/>
      <c r="G15" s="141">
        <f t="shared" si="0"/>
        <v>0</v>
      </c>
      <c r="H15" s="141">
        <f t="shared" si="1"/>
        <v>0</v>
      </c>
    </row>
    <row r="16" spans="1:8" x14ac:dyDescent="0.2">
      <c r="A16" s="141"/>
      <c r="B16" s="141"/>
      <c r="C16" s="141"/>
      <c r="D16" s="141"/>
      <c r="E16" s="141"/>
      <c r="F16" s="141"/>
      <c r="G16" s="141">
        <f t="shared" si="0"/>
        <v>0</v>
      </c>
      <c r="H16" s="141">
        <f t="shared" si="1"/>
        <v>0</v>
      </c>
    </row>
    <row r="17" spans="1:8" x14ac:dyDescent="0.2">
      <c r="A17" s="141"/>
      <c r="B17" s="141"/>
      <c r="C17" s="141"/>
      <c r="D17" s="141"/>
      <c r="E17" s="141"/>
      <c r="F17" s="141"/>
      <c r="G17" s="141">
        <f t="shared" si="0"/>
        <v>0</v>
      </c>
      <c r="H17" s="141">
        <f t="shared" si="1"/>
        <v>0</v>
      </c>
    </row>
    <row r="18" spans="1:8" x14ac:dyDescent="0.2">
      <c r="A18" s="141"/>
      <c r="B18" s="141"/>
      <c r="C18" s="141"/>
      <c r="D18" s="141"/>
      <c r="E18" s="141"/>
      <c r="F18" s="141"/>
      <c r="G18" s="141">
        <f t="shared" si="0"/>
        <v>0</v>
      </c>
      <c r="H18" s="141">
        <f t="shared" si="1"/>
        <v>0</v>
      </c>
    </row>
    <row r="19" spans="1:8" x14ac:dyDescent="0.2">
      <c r="A19" s="141"/>
      <c r="B19" s="141"/>
      <c r="C19" s="141"/>
      <c r="D19" s="141"/>
      <c r="E19" s="141"/>
      <c r="F19" s="141"/>
      <c r="G19" s="141">
        <f t="shared" si="0"/>
        <v>0</v>
      </c>
      <c r="H19" s="141">
        <f t="shared" si="1"/>
        <v>0</v>
      </c>
    </row>
    <row r="20" spans="1:8" x14ac:dyDescent="0.2">
      <c r="A20" s="141"/>
      <c r="B20" s="141"/>
      <c r="C20" s="141"/>
      <c r="D20" s="141"/>
      <c r="E20" s="141"/>
      <c r="F20" s="141"/>
      <c r="G20" s="141">
        <f t="shared" si="0"/>
        <v>0</v>
      </c>
      <c r="H20" s="141">
        <f t="shared" si="1"/>
        <v>0</v>
      </c>
    </row>
    <row r="21" spans="1:8" x14ac:dyDescent="0.2">
      <c r="A21" s="141"/>
      <c r="B21" s="141"/>
      <c r="C21" s="141"/>
      <c r="D21" s="141"/>
      <c r="E21" s="141"/>
      <c r="F21" s="141"/>
      <c r="G21" s="141">
        <f>-G28</f>
        <v>0</v>
      </c>
      <c r="H21" s="141">
        <f t="shared" si="1"/>
        <v>0</v>
      </c>
    </row>
    <row r="22" spans="1:8" x14ac:dyDescent="0.2">
      <c r="A22" s="141"/>
      <c r="B22" s="141"/>
      <c r="C22" s="141"/>
      <c r="D22" s="141"/>
      <c r="E22" s="141"/>
      <c r="F22" s="141"/>
      <c r="G22" s="141"/>
      <c r="H22" s="141"/>
    </row>
    <row r="23" spans="1:8" ht="13.5" thickBot="1" x14ac:dyDescent="0.25">
      <c r="A23" s="141"/>
      <c r="B23" s="143">
        <f t="shared" ref="B23:H23" si="2">SUM(B9:B21)</f>
        <v>0</v>
      </c>
      <c r="C23" s="143">
        <f t="shared" si="2"/>
        <v>0</v>
      </c>
      <c r="D23" s="143">
        <f t="shared" si="2"/>
        <v>0</v>
      </c>
      <c r="E23" s="143">
        <f t="shared" si="2"/>
        <v>0</v>
      </c>
      <c r="F23" s="143">
        <f t="shared" si="2"/>
        <v>0</v>
      </c>
      <c r="G23" s="143">
        <f t="shared" si="2"/>
        <v>0</v>
      </c>
      <c r="H23" s="143">
        <f t="shared" si="2"/>
        <v>0</v>
      </c>
    </row>
    <row r="24" spans="1:8" ht="13.5" thickTop="1" x14ac:dyDescent="0.2">
      <c r="A24" s="141"/>
      <c r="B24" s="141"/>
      <c r="C24" s="141"/>
      <c r="D24" s="141"/>
      <c r="E24" s="141"/>
      <c r="F24" s="141"/>
      <c r="G24" s="141"/>
      <c r="H24" s="141"/>
    </row>
    <row r="25" spans="1:8" x14ac:dyDescent="0.2">
      <c r="A25" s="141"/>
      <c r="B25" s="141"/>
      <c r="C25" s="141"/>
      <c r="D25" s="141" t="s">
        <v>69</v>
      </c>
      <c r="E25" s="141">
        <f>C21</f>
        <v>0</v>
      </c>
      <c r="F25" s="141" t="s">
        <v>70</v>
      </c>
      <c r="G25" s="141">
        <f>E25*0.4</f>
        <v>0</v>
      </c>
      <c r="H25" s="141"/>
    </row>
    <row r="26" spans="1:8" x14ac:dyDescent="0.2">
      <c r="A26" s="141"/>
      <c r="B26" s="141"/>
      <c r="C26" s="141"/>
      <c r="D26" s="141" t="s">
        <v>71</v>
      </c>
      <c r="E26" s="141">
        <f>B21+D21</f>
        <v>0</v>
      </c>
      <c r="F26" s="141" t="s">
        <v>72</v>
      </c>
      <c r="G26" s="141">
        <f>E26*0.25</f>
        <v>0</v>
      </c>
      <c r="H26" s="141"/>
    </row>
    <row r="27" spans="1:8" x14ac:dyDescent="0.2">
      <c r="A27" s="141"/>
      <c r="B27" s="141"/>
      <c r="C27" s="141"/>
      <c r="D27" s="141"/>
      <c r="E27" s="141"/>
      <c r="F27" s="141"/>
      <c r="G27" s="141"/>
      <c r="H27" s="141"/>
    </row>
    <row r="28" spans="1:8" ht="13.5" thickBot="1" x14ac:dyDescent="0.25">
      <c r="A28" s="141"/>
      <c r="B28" s="141"/>
      <c r="C28" s="141"/>
      <c r="D28" s="141"/>
      <c r="E28" s="143">
        <f>+B21+C21+D21</f>
        <v>0</v>
      </c>
      <c r="F28" s="141"/>
      <c r="G28" s="143">
        <f>SUM(G25:G26)</f>
        <v>0</v>
      </c>
      <c r="H28" s="141"/>
    </row>
    <row r="29" spans="1:8" ht="13.5" thickTop="1" x14ac:dyDescent="0.2">
      <c r="A29" s="141"/>
      <c r="B29" s="141"/>
      <c r="C29" s="141"/>
      <c r="D29" s="141"/>
      <c r="E29" s="141"/>
      <c r="F29" s="141"/>
      <c r="G29" s="141"/>
      <c r="H29" s="141"/>
    </row>
    <row r="30" spans="1:8" x14ac:dyDescent="0.2">
      <c r="A30" s="139" t="s">
        <v>73</v>
      </c>
      <c r="B30" s="141"/>
      <c r="C30" s="141"/>
      <c r="D30" s="141"/>
      <c r="E30" s="141"/>
      <c r="F30" s="141"/>
      <c r="G30" s="141"/>
      <c r="H30" s="141"/>
    </row>
    <row r="31" spans="1:8" x14ac:dyDescent="0.2">
      <c r="A31" s="141"/>
      <c r="B31" s="142" t="s">
        <v>60</v>
      </c>
      <c r="C31" s="142" t="s">
        <v>61</v>
      </c>
      <c r="D31" s="142" t="s">
        <v>62</v>
      </c>
      <c r="E31" s="142" t="s">
        <v>63</v>
      </c>
      <c r="F31" s="142" t="s">
        <v>64</v>
      </c>
      <c r="G31" s="142" t="s">
        <v>65</v>
      </c>
      <c r="H31" s="142" t="s">
        <v>66</v>
      </c>
    </row>
    <row r="32" spans="1:8" x14ac:dyDescent="0.2">
      <c r="A32" s="141"/>
      <c r="B32" s="142" t="s">
        <v>67</v>
      </c>
      <c r="C32" s="142" t="s">
        <v>67</v>
      </c>
      <c r="D32" s="142" t="s">
        <v>67</v>
      </c>
      <c r="E32" s="142" t="s">
        <v>67</v>
      </c>
      <c r="F32" s="142" t="s">
        <v>67</v>
      </c>
      <c r="G32" s="142" t="s">
        <v>67</v>
      </c>
      <c r="H32" s="142" t="s">
        <v>67</v>
      </c>
    </row>
    <row r="33" spans="1:8" x14ac:dyDescent="0.2">
      <c r="A33" s="141"/>
      <c r="B33" s="141"/>
      <c r="C33" s="141"/>
      <c r="D33" s="141"/>
      <c r="E33" s="141"/>
      <c r="F33" s="141"/>
      <c r="G33" s="141"/>
      <c r="H33" s="141"/>
    </row>
    <row r="34" spans="1:8" x14ac:dyDescent="0.2">
      <c r="A34" s="141"/>
      <c r="B34" s="141"/>
      <c r="C34" s="141"/>
      <c r="D34" s="141"/>
      <c r="E34" s="141"/>
      <c r="F34" s="141"/>
      <c r="G34" s="141"/>
      <c r="H34" s="141">
        <f>SUM(B34:G34)</f>
        <v>0</v>
      </c>
    </row>
    <row r="35" spans="1:8" x14ac:dyDescent="0.2">
      <c r="A35" s="141"/>
      <c r="B35" s="141"/>
      <c r="C35" s="141"/>
      <c r="D35" s="141"/>
      <c r="E35" s="141"/>
      <c r="F35" s="141"/>
      <c r="G35" s="141"/>
      <c r="H35" s="141">
        <f>SUM(B35:G35)</f>
        <v>0</v>
      </c>
    </row>
    <row r="36" spans="1:8" x14ac:dyDescent="0.2">
      <c r="A36" s="141"/>
      <c r="B36" s="141"/>
      <c r="C36" s="141"/>
      <c r="D36" s="141"/>
      <c r="E36" s="141"/>
      <c r="F36" s="141"/>
      <c r="G36" s="141"/>
      <c r="H36" s="141"/>
    </row>
    <row r="37" spans="1:8" ht="13.5" thickBot="1" x14ac:dyDescent="0.25">
      <c r="A37" s="141"/>
      <c r="B37" s="143">
        <f t="shared" ref="B37:H37" si="3">SUM(B34:B35)</f>
        <v>0</v>
      </c>
      <c r="C37" s="143">
        <f t="shared" si="3"/>
        <v>0</v>
      </c>
      <c r="D37" s="143">
        <f t="shared" si="3"/>
        <v>0</v>
      </c>
      <c r="E37" s="143">
        <f t="shared" si="3"/>
        <v>0</v>
      </c>
      <c r="F37" s="143">
        <f t="shared" si="3"/>
        <v>0</v>
      </c>
      <c r="G37" s="143">
        <f t="shared" si="3"/>
        <v>0</v>
      </c>
      <c r="H37" s="143">
        <f t="shared" si="3"/>
        <v>0</v>
      </c>
    </row>
    <row r="38" spans="1:8" ht="13.5" thickTop="1" x14ac:dyDescent="0.2">
      <c r="A38" s="141"/>
      <c r="B38" s="141"/>
      <c r="C38" s="141"/>
      <c r="D38" s="141"/>
      <c r="E38" s="141"/>
      <c r="F38" s="141"/>
      <c r="G38" s="141"/>
      <c r="H38" s="141"/>
    </row>
    <row r="39" spans="1:8" x14ac:dyDescent="0.2">
      <c r="A39" s="141"/>
      <c r="B39" s="141"/>
      <c r="C39" s="141"/>
      <c r="D39" s="141"/>
      <c r="E39" s="141"/>
      <c r="F39" s="141"/>
      <c r="G39" s="141"/>
      <c r="H39" s="141"/>
    </row>
    <row r="40" spans="1:8" x14ac:dyDescent="0.2">
      <c r="A40" s="144" t="s">
        <v>37</v>
      </c>
    </row>
    <row r="41" spans="1:8" x14ac:dyDescent="0.2">
      <c r="A41" s="141"/>
      <c r="B41" s="142" t="s">
        <v>60</v>
      </c>
      <c r="C41" s="142" t="s">
        <v>61</v>
      </c>
      <c r="D41" s="142" t="s">
        <v>62</v>
      </c>
      <c r="E41" s="142" t="s">
        <v>63</v>
      </c>
      <c r="F41" s="142" t="s">
        <v>64</v>
      </c>
      <c r="G41" s="142" t="s">
        <v>65</v>
      </c>
      <c r="H41" s="142" t="s">
        <v>66</v>
      </c>
    </row>
    <row r="42" spans="1:8" x14ac:dyDescent="0.2">
      <c r="A42" s="141"/>
      <c r="B42" s="142" t="s">
        <v>67</v>
      </c>
      <c r="C42" s="142" t="s">
        <v>67</v>
      </c>
      <c r="D42" s="142" t="s">
        <v>67</v>
      </c>
      <c r="E42" s="142" t="s">
        <v>67</v>
      </c>
      <c r="F42" s="142" t="s">
        <v>67</v>
      </c>
      <c r="G42" s="142" t="s">
        <v>67</v>
      </c>
      <c r="H42" s="142" t="s">
        <v>67</v>
      </c>
    </row>
    <row r="43" spans="1:8" x14ac:dyDescent="0.2">
      <c r="A43" s="141"/>
      <c r="B43" s="141"/>
      <c r="C43" s="141"/>
      <c r="D43" s="141"/>
      <c r="E43" s="141"/>
      <c r="F43" s="141"/>
      <c r="G43" s="141"/>
      <c r="H43" s="141"/>
    </row>
    <row r="44" spans="1:8" x14ac:dyDescent="0.2">
      <c r="A44" s="141"/>
      <c r="B44" s="141"/>
      <c r="C44" s="141"/>
      <c r="D44" s="141"/>
      <c r="E44" s="141"/>
      <c r="F44" s="141"/>
      <c r="G44" s="141"/>
      <c r="H44" s="141">
        <f t="shared" ref="H44:H57" si="4">SUM(B44:G44)</f>
        <v>0</v>
      </c>
    </row>
    <row r="45" spans="1:8" x14ac:dyDescent="0.2">
      <c r="A45" s="141"/>
      <c r="B45" s="141"/>
      <c r="C45" s="141"/>
      <c r="D45" s="141"/>
      <c r="E45" s="141"/>
      <c r="F45" s="141"/>
      <c r="G45" s="141"/>
      <c r="H45" s="141">
        <f t="shared" si="4"/>
        <v>0</v>
      </c>
    </row>
    <row r="46" spans="1:8" x14ac:dyDescent="0.2">
      <c r="A46" s="141"/>
      <c r="B46" s="141"/>
      <c r="C46" s="141"/>
      <c r="D46" s="141"/>
      <c r="E46" s="141"/>
      <c r="F46" s="141"/>
      <c r="G46" s="141"/>
      <c r="H46" s="141">
        <f t="shared" si="4"/>
        <v>0</v>
      </c>
    </row>
    <row r="47" spans="1:8" x14ac:dyDescent="0.2">
      <c r="A47" s="141"/>
      <c r="B47" s="141"/>
      <c r="C47" s="141"/>
      <c r="D47" s="141"/>
      <c r="E47" s="141"/>
      <c r="F47" s="141"/>
      <c r="G47" s="141"/>
      <c r="H47" s="141">
        <f t="shared" si="4"/>
        <v>0</v>
      </c>
    </row>
    <row r="48" spans="1:8" x14ac:dyDescent="0.2">
      <c r="A48" s="141"/>
      <c r="B48" s="141"/>
      <c r="C48" s="141"/>
      <c r="D48" s="141"/>
      <c r="E48" s="141"/>
      <c r="F48" s="141"/>
      <c r="G48" s="141"/>
      <c r="H48" s="141">
        <f t="shared" si="4"/>
        <v>0</v>
      </c>
    </row>
    <row r="49" spans="1:8" x14ac:dyDescent="0.2">
      <c r="A49" s="141"/>
      <c r="B49" s="141"/>
      <c r="C49" s="141"/>
      <c r="D49" s="141"/>
      <c r="E49" s="141"/>
      <c r="F49" s="141"/>
      <c r="G49" s="141"/>
      <c r="H49" s="141">
        <f t="shared" si="4"/>
        <v>0</v>
      </c>
    </row>
    <row r="50" spans="1:8" x14ac:dyDescent="0.2">
      <c r="A50" s="141"/>
      <c r="B50" s="141"/>
      <c r="C50" s="141"/>
      <c r="D50" s="141"/>
      <c r="E50" s="141"/>
      <c r="F50" s="141"/>
      <c r="G50" s="141"/>
      <c r="H50" s="141">
        <f t="shared" si="4"/>
        <v>0</v>
      </c>
    </row>
    <row r="51" spans="1:8" x14ac:dyDescent="0.2">
      <c r="A51" s="141"/>
      <c r="B51" s="141"/>
      <c r="C51" s="141"/>
      <c r="D51" s="141"/>
      <c r="E51" s="141"/>
      <c r="F51" s="141"/>
      <c r="G51" s="141"/>
      <c r="H51" s="141">
        <f t="shared" si="4"/>
        <v>0</v>
      </c>
    </row>
    <row r="52" spans="1:8" x14ac:dyDescent="0.2">
      <c r="A52" s="141"/>
      <c r="B52" s="141"/>
      <c r="C52" s="141"/>
      <c r="D52" s="141"/>
      <c r="E52" s="141"/>
      <c r="F52" s="141"/>
      <c r="G52" s="141"/>
      <c r="H52" s="141">
        <f t="shared" si="4"/>
        <v>0</v>
      </c>
    </row>
    <row r="53" spans="1:8" x14ac:dyDescent="0.2">
      <c r="A53" s="141"/>
      <c r="B53" s="141"/>
      <c r="C53" s="141"/>
      <c r="D53" s="141"/>
      <c r="E53" s="141"/>
      <c r="F53" s="141"/>
      <c r="G53" s="141"/>
      <c r="H53" s="141">
        <f t="shared" si="4"/>
        <v>0</v>
      </c>
    </row>
    <row r="54" spans="1:8" x14ac:dyDescent="0.2">
      <c r="A54" s="141"/>
      <c r="B54" s="141"/>
      <c r="C54" s="141"/>
      <c r="D54" s="141"/>
      <c r="E54" s="141"/>
      <c r="F54" s="141"/>
      <c r="G54" s="141"/>
      <c r="H54" s="141">
        <f t="shared" si="4"/>
        <v>0</v>
      </c>
    </row>
    <row r="55" spans="1:8" x14ac:dyDescent="0.2">
      <c r="A55" s="141"/>
      <c r="B55" s="141"/>
      <c r="C55" s="141"/>
      <c r="D55" s="141"/>
      <c r="E55" s="141"/>
      <c r="F55" s="141"/>
      <c r="G55" s="141"/>
      <c r="H55" s="141">
        <f t="shared" si="4"/>
        <v>0</v>
      </c>
    </row>
    <row r="56" spans="1:8" x14ac:dyDescent="0.2">
      <c r="A56" s="141"/>
      <c r="B56" s="141"/>
      <c r="C56" s="141"/>
      <c r="D56" s="141"/>
      <c r="E56" s="141"/>
      <c r="F56" s="141"/>
      <c r="G56" s="141"/>
      <c r="H56" s="141">
        <f t="shared" si="4"/>
        <v>0</v>
      </c>
    </row>
    <row r="57" spans="1:8" x14ac:dyDescent="0.2">
      <c r="A57" s="141" t="s">
        <v>68</v>
      </c>
      <c r="B57" s="141"/>
      <c r="C57" s="141"/>
      <c r="D57" s="141"/>
      <c r="E57" s="141"/>
      <c r="F57" s="141"/>
      <c r="G57" s="141"/>
      <c r="H57" s="141">
        <f t="shared" si="4"/>
        <v>0</v>
      </c>
    </row>
    <row r="58" spans="1:8" x14ac:dyDescent="0.2">
      <c r="A58" s="141"/>
      <c r="B58" s="141"/>
      <c r="C58" s="141"/>
      <c r="D58" s="141"/>
      <c r="E58" s="141"/>
      <c r="F58" s="141"/>
      <c r="G58" s="141"/>
      <c r="H58" s="141"/>
    </row>
    <row r="59" spans="1:8" ht="13.5" thickBot="1" x14ac:dyDescent="0.25">
      <c r="A59" s="141"/>
      <c r="B59" s="143">
        <f t="shared" ref="B59:H59" si="5">SUM(B44:B57)</f>
        <v>0</v>
      </c>
      <c r="C59" s="143">
        <f t="shared" si="5"/>
        <v>0</v>
      </c>
      <c r="D59" s="143">
        <f t="shared" si="5"/>
        <v>0</v>
      </c>
      <c r="E59" s="143">
        <f t="shared" si="5"/>
        <v>0</v>
      </c>
      <c r="F59" s="143">
        <f t="shared" si="5"/>
        <v>0</v>
      </c>
      <c r="G59" s="143">
        <f t="shared" si="5"/>
        <v>0</v>
      </c>
      <c r="H59" s="143">
        <f t="shared" si="5"/>
        <v>0</v>
      </c>
    </row>
    <row r="60" spans="1:8" ht="13.5" thickTop="1" x14ac:dyDescent="0.2">
      <c r="A60" s="141"/>
      <c r="B60" s="141"/>
      <c r="C60" s="141"/>
      <c r="D60" s="141"/>
      <c r="E60" s="141"/>
      <c r="F60" s="141"/>
      <c r="G60" s="141"/>
      <c r="H60" s="141"/>
    </row>
    <row r="61" spans="1:8" x14ac:dyDescent="0.2">
      <c r="A61" s="141"/>
      <c r="B61" s="141"/>
      <c r="C61" s="141"/>
      <c r="D61" s="141" t="s">
        <v>69</v>
      </c>
      <c r="E61" s="141">
        <f>C57</f>
        <v>0</v>
      </c>
      <c r="F61" s="141" t="s">
        <v>74</v>
      </c>
      <c r="G61" s="141">
        <f>E61*0.4</f>
        <v>0</v>
      </c>
      <c r="H61" s="141"/>
    </row>
    <row r="62" spans="1:8" x14ac:dyDescent="0.2">
      <c r="A62" s="141"/>
      <c r="B62" s="141"/>
      <c r="C62" s="141"/>
      <c r="D62" s="141" t="s">
        <v>71</v>
      </c>
      <c r="E62" s="141">
        <f>B57+D57</f>
        <v>0</v>
      </c>
      <c r="F62" s="141" t="s">
        <v>75</v>
      </c>
      <c r="G62" s="141">
        <f>E62*0.25/2</f>
        <v>0</v>
      </c>
      <c r="H62" s="141"/>
    </row>
    <row r="63" spans="1:8" x14ac:dyDescent="0.2">
      <c r="A63" s="141"/>
      <c r="B63" s="141"/>
      <c r="C63" s="141"/>
      <c r="D63" s="141"/>
      <c r="E63" s="141"/>
      <c r="F63" s="141"/>
      <c r="G63" s="141"/>
      <c r="H63" s="141"/>
    </row>
    <row r="64" spans="1:8" ht="13.5" thickBot="1" x14ac:dyDescent="0.25">
      <c r="A64" s="141"/>
      <c r="B64" s="141"/>
      <c r="C64" s="141"/>
      <c r="D64" s="141"/>
      <c r="E64" s="143">
        <f>+B57+C57+D57</f>
        <v>0</v>
      </c>
      <c r="F64" s="141"/>
      <c r="G64" s="143">
        <f>SUM(G61:G62)</f>
        <v>0</v>
      </c>
      <c r="H64" s="141"/>
    </row>
    <row r="65" spans="1:8" ht="13.5" thickTop="1" x14ac:dyDescent="0.2">
      <c r="A65" s="141"/>
      <c r="B65" s="141"/>
      <c r="C65" s="141"/>
      <c r="D65" s="141"/>
      <c r="E65" s="141"/>
      <c r="F65" s="141"/>
      <c r="G65" s="141"/>
      <c r="H65" s="141"/>
    </row>
    <row r="66" spans="1:8" x14ac:dyDescent="0.2">
      <c r="A66" s="139" t="s">
        <v>73</v>
      </c>
      <c r="B66" s="141"/>
      <c r="C66" s="141"/>
      <c r="D66" s="141"/>
      <c r="E66" s="141"/>
      <c r="F66" s="141"/>
      <c r="G66" s="141"/>
      <c r="H66" s="141"/>
    </row>
    <row r="67" spans="1:8" x14ac:dyDescent="0.2">
      <c r="A67" s="141"/>
      <c r="B67" s="142" t="s">
        <v>60</v>
      </c>
      <c r="C67" s="142" t="s">
        <v>61</v>
      </c>
      <c r="D67" s="142" t="s">
        <v>62</v>
      </c>
      <c r="E67" s="142" t="s">
        <v>63</v>
      </c>
      <c r="F67" s="142" t="s">
        <v>64</v>
      </c>
      <c r="G67" s="142" t="s">
        <v>65</v>
      </c>
      <c r="H67" s="142" t="s">
        <v>66</v>
      </c>
    </row>
    <row r="68" spans="1:8" x14ac:dyDescent="0.2">
      <c r="A68" s="141"/>
      <c r="B68" s="142" t="s">
        <v>67</v>
      </c>
      <c r="C68" s="142" t="s">
        <v>67</v>
      </c>
      <c r="D68" s="142" t="s">
        <v>67</v>
      </c>
      <c r="E68" s="142" t="s">
        <v>67</v>
      </c>
      <c r="F68" s="142" t="s">
        <v>67</v>
      </c>
      <c r="G68" s="142" t="s">
        <v>67</v>
      </c>
      <c r="H68" s="142" t="s">
        <v>67</v>
      </c>
    </row>
    <row r="69" spans="1:8" x14ac:dyDescent="0.2">
      <c r="A69" s="141"/>
      <c r="B69" s="141"/>
      <c r="C69" s="141"/>
      <c r="D69" s="141"/>
      <c r="E69" s="141"/>
      <c r="F69" s="141"/>
      <c r="G69" s="141"/>
      <c r="H69" s="141"/>
    </row>
    <row r="70" spans="1:8" x14ac:dyDescent="0.2">
      <c r="A70" s="141"/>
      <c r="B70" s="141"/>
      <c r="C70" s="141"/>
      <c r="D70" s="141"/>
      <c r="E70" s="141"/>
      <c r="F70" s="141"/>
      <c r="G70" s="141"/>
      <c r="H70" s="141">
        <f>SUM(B70:G70)</f>
        <v>0</v>
      </c>
    </row>
    <row r="71" spans="1:8" x14ac:dyDescent="0.2">
      <c r="A71" s="141"/>
      <c r="B71" s="141"/>
      <c r="C71" s="141"/>
      <c r="D71" s="141"/>
      <c r="E71" s="141"/>
      <c r="F71" s="141"/>
      <c r="G71" s="141"/>
      <c r="H71" s="141">
        <f>SUM(B71:G71)</f>
        <v>0</v>
      </c>
    </row>
    <row r="72" spans="1:8" x14ac:dyDescent="0.2">
      <c r="A72" s="141"/>
      <c r="B72" s="141"/>
      <c r="C72" s="141"/>
      <c r="D72" s="141"/>
      <c r="E72" s="141"/>
      <c r="F72" s="141"/>
      <c r="G72" s="141"/>
      <c r="H72" s="141"/>
    </row>
    <row r="73" spans="1:8" ht="13.5" thickBot="1" x14ac:dyDescent="0.25">
      <c r="A73" s="141"/>
      <c r="B73" s="143">
        <f t="shared" ref="B73:H73" si="6">SUM(B70:B71)</f>
        <v>0</v>
      </c>
      <c r="C73" s="143">
        <f t="shared" si="6"/>
        <v>0</v>
      </c>
      <c r="D73" s="143">
        <f t="shared" si="6"/>
        <v>0</v>
      </c>
      <c r="E73" s="143">
        <f t="shared" si="6"/>
        <v>0</v>
      </c>
      <c r="F73" s="143">
        <f t="shared" si="6"/>
        <v>0</v>
      </c>
      <c r="G73" s="143">
        <f t="shared" si="6"/>
        <v>0</v>
      </c>
      <c r="H73" s="143">
        <f t="shared" si="6"/>
        <v>0</v>
      </c>
    </row>
    <row r="74" spans="1:8" ht="13.5" thickTop="1" x14ac:dyDescent="0.2"/>
  </sheetData>
  <phoneticPr fontId="0" type="noConversion"/>
  <pageMargins left="0.75" right="0.75" top="0.64" bottom="0.85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A1:Y1220"/>
  <sheetViews>
    <sheetView showGridLines="0" zoomScaleNormal="100" workbookViewId="0">
      <selection activeCell="D17" sqref="D17"/>
    </sheetView>
  </sheetViews>
  <sheetFormatPr defaultColWidth="9.140625" defaultRowHeight="12.75" x14ac:dyDescent="0.2"/>
  <cols>
    <col min="1" max="1" width="2.28515625" style="1" customWidth="1"/>
    <col min="2" max="2" width="5.140625" style="1" customWidth="1"/>
    <col min="3" max="3" width="34" style="1" customWidth="1"/>
    <col min="4" max="4" width="10.5703125" style="1" customWidth="1"/>
    <col min="5" max="5" width="8.7109375" style="12" bestFit="1" customWidth="1"/>
    <col min="6" max="6" width="8.85546875" style="1" bestFit="1" customWidth="1"/>
    <col min="7" max="7" width="8.85546875" style="1" customWidth="1"/>
    <col min="8" max="8" width="11.7109375" style="1" customWidth="1"/>
    <col min="9" max="9" width="10.85546875" style="1" bestFit="1" customWidth="1"/>
    <col min="10" max="10" width="10.85546875" style="1" customWidth="1"/>
    <col min="11" max="11" width="10.42578125" style="1" customWidth="1"/>
    <col min="12" max="12" width="12.28515625" style="1" bestFit="1" customWidth="1"/>
    <col min="13" max="13" width="10.140625" style="1" bestFit="1" customWidth="1"/>
    <col min="14" max="14" width="10.85546875" style="1" bestFit="1" customWidth="1"/>
    <col min="15" max="15" width="15.85546875" style="1" bestFit="1" customWidth="1"/>
    <col min="16" max="16" width="10.85546875" style="1" customWidth="1"/>
    <col min="17" max="17" width="7.85546875" style="1" customWidth="1"/>
    <col min="18" max="18" width="12.42578125" style="1" customWidth="1"/>
    <col min="19" max="20" width="10.85546875" style="1" bestFit="1" customWidth="1"/>
    <col min="21" max="21" width="10" style="1" customWidth="1"/>
    <col min="22" max="22" width="10.140625" style="1" customWidth="1"/>
    <col min="23" max="23" width="10.28515625" style="1" bestFit="1" customWidth="1"/>
    <col min="24" max="16384" width="9.140625" style="1"/>
  </cols>
  <sheetData>
    <row r="1" spans="1:25" s="8" customFormat="1" x14ac:dyDescent="0.2">
      <c r="A1" s="1"/>
      <c r="B1" s="1"/>
      <c r="C1" s="10"/>
      <c r="D1" s="25"/>
      <c r="E1" s="257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31"/>
      <c r="T1" s="1"/>
      <c r="U1" s="1"/>
      <c r="V1" s="1"/>
      <c r="W1" s="1"/>
      <c r="X1" s="1"/>
    </row>
    <row r="2" spans="1:25" s="8" customFormat="1" x14ac:dyDescent="0.2">
      <c r="A2" s="1"/>
      <c r="B2" s="1"/>
      <c r="C2" s="10" t="s">
        <v>40</v>
      </c>
      <c r="D2" s="25">
        <f>+Summary!E2</f>
        <v>3</v>
      </c>
      <c r="E2" s="257">
        <f>+Summary!F2</f>
        <v>45350</v>
      </c>
      <c r="G2" s="16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1"/>
      <c r="T2" s="1"/>
      <c r="U2" s="1"/>
      <c r="V2" s="1"/>
      <c r="W2" s="1"/>
      <c r="X2" s="1"/>
    </row>
    <row r="3" spans="1:25" s="8" customFormat="1" x14ac:dyDescent="0.2">
      <c r="A3" s="1"/>
      <c r="B3" s="1"/>
      <c r="C3" s="10"/>
      <c r="D3" s="25"/>
      <c r="E3" s="257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1"/>
      <c r="T3" s="1"/>
      <c r="U3" s="1"/>
      <c r="V3" s="1"/>
      <c r="W3" s="1"/>
      <c r="X3" s="1"/>
    </row>
    <row r="4" spans="1:25" s="8" customFormat="1" x14ac:dyDescent="0.2">
      <c r="A4" s="1"/>
      <c r="B4" s="1"/>
      <c r="C4" s="10" t="s">
        <v>57</v>
      </c>
      <c r="D4" s="25"/>
      <c r="E4" s="257"/>
      <c r="G4" s="168"/>
      <c r="H4" s="1"/>
      <c r="I4" s="438">
        <f>+Summary!G4</f>
        <v>45292</v>
      </c>
      <c r="J4" s="439" t="s">
        <v>55</v>
      </c>
      <c r="K4" s="438">
        <f>+Summary!I4</f>
        <v>45350</v>
      </c>
      <c r="L4" s="1"/>
      <c r="M4" s="1"/>
      <c r="N4" s="1"/>
      <c r="O4" s="1"/>
      <c r="P4" s="1"/>
      <c r="Q4" s="1"/>
      <c r="R4" s="1"/>
      <c r="S4" s="131"/>
      <c r="T4" s="1"/>
      <c r="U4" s="1"/>
      <c r="V4" s="1"/>
      <c r="W4" s="1"/>
      <c r="X4" s="1"/>
    </row>
    <row r="5" spans="1:25" s="8" customFormat="1" ht="13.5" thickBot="1" x14ac:dyDescent="0.25">
      <c r="H5" s="168"/>
      <c r="I5" s="1"/>
      <c r="J5" s="1"/>
      <c r="K5" s="1"/>
      <c r="L5" s="1"/>
      <c r="M5" s="1"/>
      <c r="N5" s="1"/>
      <c r="O5" s="1"/>
      <c r="P5" s="1"/>
      <c r="Q5" s="1"/>
      <c r="R5" s="1"/>
      <c r="S5" s="131"/>
      <c r="T5" s="1"/>
      <c r="U5" s="1"/>
      <c r="V5" s="1"/>
      <c r="W5" s="1"/>
      <c r="X5" s="1"/>
    </row>
    <row r="6" spans="1:25" s="8" customFormat="1" x14ac:dyDescent="0.2">
      <c r="B6" s="443"/>
      <c r="C6" s="444" t="s">
        <v>4</v>
      </c>
      <c r="D6" s="445" t="s">
        <v>696</v>
      </c>
      <c r="E6" s="445" t="s">
        <v>5</v>
      </c>
      <c r="F6" s="446" t="s">
        <v>697</v>
      </c>
      <c r="G6" s="447" t="s">
        <v>714</v>
      </c>
      <c r="H6" s="448" t="s">
        <v>7</v>
      </c>
      <c r="I6" s="449" t="s">
        <v>8</v>
      </c>
      <c r="J6" s="449" t="s">
        <v>9</v>
      </c>
      <c r="K6" s="449" t="s">
        <v>10</v>
      </c>
      <c r="L6" s="450" t="s">
        <v>7</v>
      </c>
      <c r="M6" s="451" t="s">
        <v>11</v>
      </c>
      <c r="N6" s="449" t="s">
        <v>12</v>
      </c>
      <c r="O6" s="449" t="s">
        <v>13</v>
      </c>
      <c r="P6" s="449" t="s">
        <v>14</v>
      </c>
      <c r="Q6" s="449" t="s">
        <v>10</v>
      </c>
      <c r="R6" s="450" t="s">
        <v>15</v>
      </c>
      <c r="S6" s="449" t="s">
        <v>7</v>
      </c>
      <c r="T6" s="449" t="s">
        <v>7</v>
      </c>
      <c r="U6" s="452" t="s">
        <v>16</v>
      </c>
      <c r="V6" s="449" t="s">
        <v>17</v>
      </c>
      <c r="W6" s="453" t="s">
        <v>18</v>
      </c>
    </row>
    <row r="7" spans="1:25" s="8" customFormat="1" ht="13.5" thickBot="1" x14ac:dyDescent="0.25">
      <c r="B7" s="290"/>
      <c r="C7" s="291"/>
      <c r="D7" s="292" t="s">
        <v>693</v>
      </c>
      <c r="E7" s="293" t="s">
        <v>19</v>
      </c>
      <c r="F7" s="294" t="s">
        <v>698</v>
      </c>
      <c r="G7" s="392" t="s">
        <v>694</v>
      </c>
      <c r="H7" s="304">
        <f>+I4</f>
        <v>45292</v>
      </c>
      <c r="I7" s="296" t="s">
        <v>20</v>
      </c>
      <c r="J7" s="296"/>
      <c r="K7" s="296"/>
      <c r="L7" s="297">
        <f>+K4</f>
        <v>45350</v>
      </c>
      <c r="M7" s="298" t="s">
        <v>21</v>
      </c>
      <c r="N7" s="299">
        <f>+I4</f>
        <v>45292</v>
      </c>
      <c r="O7" s="296" t="s">
        <v>22</v>
      </c>
      <c r="P7" s="296" t="s">
        <v>9</v>
      </c>
      <c r="Q7" s="300"/>
      <c r="R7" s="297">
        <f>+K4</f>
        <v>45350</v>
      </c>
      <c r="S7" s="295">
        <f>+R7</f>
        <v>45350</v>
      </c>
      <c r="T7" s="297">
        <f>+N7</f>
        <v>45292</v>
      </c>
      <c r="U7" s="302"/>
      <c r="V7" s="296" t="s">
        <v>23</v>
      </c>
      <c r="W7" s="303" t="s">
        <v>24</v>
      </c>
      <c r="X7" s="1"/>
    </row>
    <row r="8" spans="1:25" s="107" customFormat="1" x14ac:dyDescent="0.2">
      <c r="B8" s="116"/>
      <c r="C8" s="103"/>
      <c r="D8" s="267"/>
      <c r="E8" s="271"/>
      <c r="F8" s="252"/>
      <c r="G8" s="393"/>
      <c r="H8" s="105"/>
      <c r="I8" s="78"/>
      <c r="J8" s="78"/>
      <c r="K8" s="78"/>
      <c r="L8" s="89"/>
      <c r="M8" s="106"/>
      <c r="N8" s="78"/>
      <c r="O8" s="78"/>
      <c r="P8" s="78"/>
      <c r="Q8" s="78"/>
      <c r="R8" s="132"/>
      <c r="S8" s="78"/>
      <c r="T8" s="78"/>
      <c r="U8" s="90"/>
      <c r="V8" s="78"/>
      <c r="W8" s="85"/>
      <c r="X8" s="78"/>
    </row>
    <row r="9" spans="1:25" s="107" customFormat="1" x14ac:dyDescent="0.2">
      <c r="B9" s="86"/>
      <c r="C9" s="103"/>
      <c r="D9" s="267"/>
      <c r="E9" s="261"/>
      <c r="F9" s="253">
        <v>12</v>
      </c>
      <c r="G9" s="251"/>
      <c r="H9" s="171"/>
      <c r="I9" s="78"/>
      <c r="J9" s="78"/>
      <c r="K9" s="78"/>
      <c r="L9" s="132">
        <f>SUM(H9:I9)-J9</f>
        <v>0</v>
      </c>
      <c r="M9" s="106">
        <v>0.1</v>
      </c>
      <c r="N9" s="108"/>
      <c r="O9" s="78"/>
      <c r="P9" s="78"/>
      <c r="Q9" s="78"/>
      <c r="R9" s="132">
        <f>SUM(N9:O9)-P9</f>
        <v>0</v>
      </c>
      <c r="S9" s="78">
        <f>L9-R9</f>
        <v>0</v>
      </c>
      <c r="T9" s="78">
        <f>(H9-N9)</f>
        <v>0</v>
      </c>
      <c r="U9" s="90">
        <f t="shared" ref="U9:U14" si="0">+J9-P9</f>
        <v>0</v>
      </c>
      <c r="V9" s="78">
        <v>0</v>
      </c>
      <c r="W9" s="151">
        <f t="shared" ref="W9:W14" si="1">+V9-U9</f>
        <v>0</v>
      </c>
      <c r="Y9" s="78"/>
    </row>
    <row r="10" spans="1:25" s="107" customFormat="1" ht="13.5" customHeight="1" x14ac:dyDescent="0.2">
      <c r="B10" s="86"/>
      <c r="C10" s="248"/>
      <c r="D10" s="269"/>
      <c r="E10" s="273"/>
      <c r="F10" s="254">
        <v>12</v>
      </c>
      <c r="G10" s="396"/>
      <c r="H10" s="172"/>
      <c r="I10" s="78"/>
      <c r="J10" s="78"/>
      <c r="K10" s="78"/>
      <c r="L10" s="132">
        <f>SUM(H10:I10)-J10</f>
        <v>0</v>
      </c>
      <c r="M10" s="106">
        <v>0.1</v>
      </c>
      <c r="N10" s="249"/>
      <c r="O10" s="78"/>
      <c r="P10" s="78"/>
      <c r="Q10" s="78"/>
      <c r="R10" s="132">
        <f>SUM(N10:O10)-P10</f>
        <v>0</v>
      </c>
      <c r="S10" s="78">
        <f>L10-R10</f>
        <v>0</v>
      </c>
      <c r="T10" s="78">
        <f>(H10-N10)</f>
        <v>0</v>
      </c>
      <c r="U10" s="90">
        <f t="shared" si="0"/>
        <v>0</v>
      </c>
      <c r="V10" s="78">
        <v>0</v>
      </c>
      <c r="W10" s="151">
        <f t="shared" si="1"/>
        <v>0</v>
      </c>
    </row>
    <row r="11" spans="1:25" s="107" customFormat="1" ht="13.5" customHeight="1" x14ac:dyDescent="0.2">
      <c r="B11" s="86"/>
      <c r="C11" s="248"/>
      <c r="D11" s="269"/>
      <c r="E11" s="273"/>
      <c r="F11" s="254">
        <v>12</v>
      </c>
      <c r="G11" s="396"/>
      <c r="H11" s="172"/>
      <c r="I11" s="78"/>
      <c r="J11" s="78"/>
      <c r="K11" s="78"/>
      <c r="L11" s="132">
        <f>SUM(H11:I11)-J11</f>
        <v>0</v>
      </c>
      <c r="M11" s="106">
        <v>0.1</v>
      </c>
      <c r="N11" s="249"/>
      <c r="O11" s="78"/>
      <c r="P11" s="78"/>
      <c r="Q11" s="78"/>
      <c r="R11" s="132">
        <f>SUM(N11:O11)-P11</f>
        <v>0</v>
      </c>
      <c r="S11" s="78">
        <f>L11-R11</f>
        <v>0</v>
      </c>
      <c r="T11" s="78">
        <f>(H11-N11)</f>
        <v>0</v>
      </c>
      <c r="U11" s="90">
        <f t="shared" si="0"/>
        <v>0</v>
      </c>
      <c r="V11" s="78">
        <v>0</v>
      </c>
      <c r="W11" s="151">
        <f t="shared" si="1"/>
        <v>0</v>
      </c>
    </row>
    <row r="12" spans="1:25" s="107" customFormat="1" ht="13.5" customHeight="1" x14ac:dyDescent="0.2">
      <c r="B12" s="86"/>
      <c r="C12" s="242"/>
      <c r="D12" s="263"/>
      <c r="E12" s="261"/>
      <c r="F12" s="262">
        <v>12</v>
      </c>
      <c r="G12" s="394"/>
      <c r="H12" s="78"/>
      <c r="I12" s="78"/>
      <c r="J12" s="78"/>
      <c r="K12" s="78"/>
      <c r="L12" s="132">
        <f>SUM(H12:I12)-J12</f>
        <v>0</v>
      </c>
      <c r="M12" s="106">
        <v>0.1</v>
      </c>
      <c r="N12" s="108"/>
      <c r="O12" s="381"/>
      <c r="P12" s="78"/>
      <c r="Q12" s="78"/>
      <c r="R12" s="132">
        <f>SUM(N12:O12)-P12</f>
        <v>0</v>
      </c>
      <c r="S12" s="78">
        <f>L12-R12</f>
        <v>0</v>
      </c>
      <c r="T12" s="78">
        <f>SUM(H12-N12)</f>
        <v>0</v>
      </c>
      <c r="U12" s="90">
        <f t="shared" si="0"/>
        <v>0</v>
      </c>
      <c r="V12" s="78">
        <v>0</v>
      </c>
      <c r="W12" s="85">
        <f t="shared" si="1"/>
        <v>0</v>
      </c>
      <c r="X12" s="78"/>
    </row>
    <row r="13" spans="1:25" s="107" customFormat="1" ht="13.5" customHeight="1" x14ac:dyDescent="0.2">
      <c r="B13" s="86"/>
      <c r="C13" s="242"/>
      <c r="D13" s="263"/>
      <c r="E13" s="261"/>
      <c r="F13" s="262">
        <v>12</v>
      </c>
      <c r="G13" s="394"/>
      <c r="H13" s="78"/>
      <c r="I13" s="78"/>
      <c r="J13" s="78"/>
      <c r="K13" s="78"/>
      <c r="L13" s="132">
        <f>SUM(H13:I13)-J13</f>
        <v>0</v>
      </c>
      <c r="M13" s="106">
        <v>0.1</v>
      </c>
      <c r="N13" s="108"/>
      <c r="O13" s="381"/>
      <c r="P13" s="78"/>
      <c r="Q13" s="78"/>
      <c r="R13" s="132">
        <f>SUM(N13:O13)-P13</f>
        <v>0</v>
      </c>
      <c r="S13" s="78">
        <f>L13-R13</f>
        <v>0</v>
      </c>
      <c r="T13" s="78">
        <f>SUM(H13-N13)</f>
        <v>0</v>
      </c>
      <c r="U13" s="90">
        <f t="shared" si="0"/>
        <v>0</v>
      </c>
      <c r="V13" s="78">
        <v>0</v>
      </c>
      <c r="W13" s="85">
        <f t="shared" si="1"/>
        <v>0</v>
      </c>
      <c r="X13" s="78"/>
    </row>
    <row r="14" spans="1:25" s="107" customFormat="1" ht="13.5" customHeight="1" x14ac:dyDescent="0.2">
      <c r="B14" s="86"/>
      <c r="C14" s="103"/>
      <c r="D14" s="320"/>
      <c r="E14" s="268"/>
      <c r="F14" s="252">
        <v>12</v>
      </c>
      <c r="G14" s="393"/>
      <c r="H14" s="105"/>
      <c r="I14" s="78"/>
      <c r="J14" s="78"/>
      <c r="K14" s="78"/>
      <c r="L14" s="89">
        <f>+H14+I14-J14</f>
        <v>0</v>
      </c>
      <c r="M14" s="106">
        <v>0.1</v>
      </c>
      <c r="N14" s="78"/>
      <c r="O14" s="78"/>
      <c r="P14" s="78"/>
      <c r="Q14" s="78"/>
      <c r="R14" s="132">
        <f>+N14+O14-P14</f>
        <v>0</v>
      </c>
      <c r="S14" s="78">
        <f>SUM(L14-R14)</f>
        <v>0</v>
      </c>
      <c r="T14" s="78">
        <f>SUM(H14-N14)</f>
        <v>0</v>
      </c>
      <c r="U14" s="90">
        <f t="shared" si="0"/>
        <v>0</v>
      </c>
      <c r="V14" s="78">
        <v>0</v>
      </c>
      <c r="W14" s="85">
        <f t="shared" si="1"/>
        <v>0</v>
      </c>
    </row>
    <row r="15" spans="1:25" s="107" customFormat="1" x14ac:dyDescent="0.2">
      <c r="B15" s="86"/>
      <c r="D15" s="260"/>
      <c r="E15" s="261"/>
      <c r="F15" s="253"/>
      <c r="G15" s="251"/>
      <c r="H15" s="105"/>
      <c r="I15" s="78"/>
      <c r="J15" s="78"/>
      <c r="K15" s="78"/>
      <c r="L15" s="89"/>
      <c r="M15" s="106"/>
      <c r="N15" s="108"/>
      <c r="O15" s="78"/>
      <c r="P15" s="78"/>
      <c r="Q15" s="78"/>
      <c r="R15" s="132"/>
      <c r="S15" s="78"/>
      <c r="T15" s="78"/>
      <c r="U15" s="90"/>
      <c r="V15" s="78"/>
      <c r="W15" s="85"/>
      <c r="X15" s="78"/>
    </row>
    <row r="16" spans="1:25" s="107" customFormat="1" ht="14.25" thickBot="1" x14ac:dyDescent="0.3">
      <c r="B16" s="119"/>
      <c r="C16" s="129" t="s">
        <v>33</v>
      </c>
      <c r="D16" s="264"/>
      <c r="E16" s="265"/>
      <c r="F16" s="256"/>
      <c r="G16" s="395"/>
      <c r="H16" s="121">
        <f>SUM(H8:H15)</f>
        <v>0</v>
      </c>
      <c r="I16" s="121">
        <f>SUM(I8:I15)</f>
        <v>0</v>
      </c>
      <c r="J16" s="121">
        <f>SUM(J8:J15)</f>
        <v>0</v>
      </c>
      <c r="K16" s="121"/>
      <c r="L16" s="122">
        <f>SUM(L8:L15)</f>
        <v>0</v>
      </c>
      <c r="M16" s="121"/>
      <c r="N16" s="121">
        <f t="shared" ref="N16:T16" si="2">SUM(N8:N15)</f>
        <v>0</v>
      </c>
      <c r="O16" s="121">
        <f t="shared" si="2"/>
        <v>0</v>
      </c>
      <c r="P16" s="121">
        <f t="shared" si="2"/>
        <v>0</v>
      </c>
      <c r="Q16" s="121">
        <f t="shared" si="2"/>
        <v>0</v>
      </c>
      <c r="R16" s="133">
        <f t="shared" si="2"/>
        <v>0</v>
      </c>
      <c r="S16" s="121">
        <f t="shared" si="2"/>
        <v>0</v>
      </c>
      <c r="T16" s="121">
        <f t="shared" si="2"/>
        <v>0</v>
      </c>
      <c r="U16" s="127">
        <f>SUM(U5:U15)</f>
        <v>0</v>
      </c>
      <c r="V16" s="121">
        <f>SUM(V5:V15)</f>
        <v>0</v>
      </c>
      <c r="W16" s="123">
        <f>SUM(W5:W15)</f>
        <v>0</v>
      </c>
      <c r="X16" s="78"/>
    </row>
    <row r="17" spans="5:23" s="107" customFormat="1" x14ac:dyDescent="0.2">
      <c r="E17" s="111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134"/>
      <c r="S17" s="78"/>
      <c r="T17" s="78"/>
      <c r="U17" s="78"/>
      <c r="V17" s="78"/>
      <c r="W17" s="78"/>
    </row>
    <row r="18" spans="5:23" s="107" customFormat="1" x14ac:dyDescent="0.2">
      <c r="E18" s="111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134"/>
      <c r="S18" s="78"/>
      <c r="T18" s="78"/>
      <c r="U18" s="78"/>
      <c r="V18" s="78"/>
      <c r="W18" s="78"/>
    </row>
    <row r="19" spans="5:23" s="107" customFormat="1" x14ac:dyDescent="0.2">
      <c r="E19" s="111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134"/>
      <c r="S19" s="78"/>
      <c r="T19" s="78"/>
      <c r="U19" s="78"/>
      <c r="V19" s="78"/>
      <c r="W19" s="78"/>
    </row>
    <row r="20" spans="5:23" s="107" customFormat="1" x14ac:dyDescent="0.2">
      <c r="E20" s="111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134"/>
      <c r="S20" s="78"/>
      <c r="T20" s="78"/>
      <c r="U20" s="78"/>
      <c r="V20" s="78"/>
      <c r="W20" s="78"/>
    </row>
    <row r="21" spans="5:23" s="107" customFormat="1" x14ac:dyDescent="0.2">
      <c r="E21" s="111"/>
      <c r="H21" s="78"/>
      <c r="I21" s="78"/>
      <c r="J21" s="78"/>
      <c r="K21" s="78"/>
      <c r="L21" s="78" t="s">
        <v>44</v>
      </c>
      <c r="M21" s="78"/>
      <c r="N21" s="78"/>
      <c r="O21" s="78"/>
      <c r="P21" s="78"/>
      <c r="Q21" s="78"/>
      <c r="R21" s="134"/>
      <c r="S21" s="78"/>
      <c r="T21" s="78"/>
      <c r="U21" s="78"/>
      <c r="V21" s="78"/>
      <c r="W21" s="78"/>
    </row>
    <row r="22" spans="5:23" s="107" customFormat="1" x14ac:dyDescent="0.2">
      <c r="E22" s="111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34"/>
      <c r="S22" s="78"/>
      <c r="T22" s="78"/>
      <c r="U22" s="78"/>
      <c r="V22" s="78"/>
      <c r="W22" s="78"/>
    </row>
    <row r="23" spans="5:23" s="107" customFormat="1" x14ac:dyDescent="0.2">
      <c r="E23" s="111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134"/>
      <c r="S23" s="78"/>
      <c r="T23" s="78"/>
      <c r="U23" s="78"/>
      <c r="V23" s="78"/>
      <c r="W23" s="78"/>
    </row>
    <row r="24" spans="5:23" s="107" customFormat="1" x14ac:dyDescent="0.2">
      <c r="E24" s="111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134"/>
      <c r="S24" s="78"/>
      <c r="T24" s="78"/>
      <c r="U24" s="78"/>
      <c r="V24" s="78"/>
      <c r="W24" s="78"/>
    </row>
    <row r="25" spans="5:23" s="107" customFormat="1" x14ac:dyDescent="0.2">
      <c r="E25" s="111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134"/>
      <c r="S25" s="78"/>
      <c r="T25" s="78"/>
      <c r="U25" s="78"/>
      <c r="V25" s="78"/>
      <c r="W25" s="78"/>
    </row>
    <row r="26" spans="5:23" s="107" customFormat="1" x14ac:dyDescent="0.2">
      <c r="E26" s="111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134"/>
      <c r="S26" s="78"/>
      <c r="T26" s="78"/>
      <c r="U26" s="78"/>
      <c r="V26" s="78"/>
      <c r="W26" s="78"/>
    </row>
    <row r="27" spans="5:23" s="107" customFormat="1" x14ac:dyDescent="0.2">
      <c r="E27" s="111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134"/>
      <c r="S27" s="78"/>
      <c r="T27" s="78"/>
      <c r="U27" s="78"/>
      <c r="V27" s="78"/>
      <c r="W27" s="78"/>
    </row>
    <row r="28" spans="5:23" s="107" customFormat="1" x14ac:dyDescent="0.2"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34"/>
      <c r="S28" s="78"/>
      <c r="T28" s="78"/>
      <c r="U28" s="78"/>
      <c r="V28" s="78"/>
      <c r="W28" s="78"/>
    </row>
    <row r="29" spans="5:23" s="107" customFormat="1" x14ac:dyDescent="0.2"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134"/>
      <c r="S29" s="78"/>
      <c r="T29" s="78"/>
      <c r="U29" s="78"/>
      <c r="V29" s="78"/>
      <c r="W29" s="78"/>
    </row>
    <row r="30" spans="5:23" s="107" customFormat="1" x14ac:dyDescent="0.2"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134"/>
      <c r="S30" s="78"/>
      <c r="T30" s="78"/>
      <c r="U30" s="78"/>
      <c r="V30" s="78"/>
      <c r="W30" s="78"/>
    </row>
    <row r="31" spans="5:23" s="107" customFormat="1" x14ac:dyDescent="0.2"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134"/>
      <c r="S31" s="78"/>
      <c r="T31" s="78"/>
      <c r="U31" s="78"/>
      <c r="V31" s="78"/>
      <c r="W31" s="78"/>
    </row>
    <row r="32" spans="5:23" s="107" customFormat="1" x14ac:dyDescent="0.2"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134"/>
      <c r="S32" s="78"/>
      <c r="T32" s="78"/>
      <c r="U32" s="78"/>
      <c r="V32" s="78"/>
      <c r="W32" s="78"/>
    </row>
    <row r="33" spans="3:23" s="107" customFormat="1" x14ac:dyDescent="0.2"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134"/>
      <c r="S33" s="78"/>
      <c r="T33" s="78"/>
      <c r="U33" s="78"/>
      <c r="V33" s="78"/>
      <c r="W33" s="78"/>
    </row>
    <row r="34" spans="3:23" s="107" customFormat="1" x14ac:dyDescent="0.2"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34"/>
      <c r="S34" s="78"/>
      <c r="T34" s="78"/>
      <c r="U34" s="78"/>
      <c r="V34" s="78"/>
      <c r="W34" s="78"/>
    </row>
    <row r="35" spans="3:23" x14ac:dyDescent="0.2">
      <c r="C35" s="7"/>
      <c r="D35" s="7"/>
      <c r="E35" s="13"/>
      <c r="F35" s="7"/>
      <c r="G35" s="7"/>
      <c r="H35" s="7"/>
    </row>
    <row r="36" spans="3:23" x14ac:dyDescent="0.2">
      <c r="E36" s="13"/>
      <c r="F36" s="7"/>
      <c r="G36" s="7"/>
      <c r="H36" s="7"/>
    </row>
    <row r="37" spans="3:23" x14ac:dyDescent="0.2">
      <c r="C37" s="7"/>
      <c r="D37" s="7"/>
      <c r="E37" s="13"/>
      <c r="F37" s="7"/>
      <c r="G37" s="7"/>
      <c r="H37" s="7"/>
    </row>
    <row r="38" spans="3:23" x14ac:dyDescent="0.2">
      <c r="E38" s="13"/>
      <c r="F38" s="7"/>
      <c r="G38" s="7"/>
      <c r="H38" s="7"/>
    </row>
    <row r="39" spans="3:23" x14ac:dyDescent="0.2">
      <c r="C39" s="7"/>
      <c r="D39" s="7"/>
      <c r="E39" s="13"/>
      <c r="F39" s="7"/>
      <c r="G39" s="7"/>
      <c r="H39" s="7"/>
    </row>
    <row r="40" spans="3:23" x14ac:dyDescent="0.2">
      <c r="E40" s="13"/>
      <c r="F40" s="7"/>
      <c r="G40" s="7"/>
      <c r="H40" s="7"/>
    </row>
    <row r="41" spans="3:23" x14ac:dyDescent="0.2">
      <c r="C41" s="7"/>
      <c r="D41" s="7"/>
      <c r="E41" s="13"/>
      <c r="F41" s="7"/>
      <c r="G41" s="7"/>
      <c r="H41" s="7"/>
    </row>
    <row r="42" spans="3:23" x14ac:dyDescent="0.2">
      <c r="E42" s="13"/>
      <c r="F42" s="7"/>
      <c r="G42" s="7"/>
      <c r="H42" s="7"/>
    </row>
    <row r="43" spans="3:23" x14ac:dyDescent="0.2">
      <c r="C43" s="7"/>
      <c r="D43" s="7"/>
      <c r="E43" s="13"/>
      <c r="F43" s="7"/>
      <c r="G43" s="7"/>
      <c r="H43" s="7"/>
    </row>
    <row r="44" spans="3:23" x14ac:dyDescent="0.2">
      <c r="E44" s="13"/>
      <c r="F44" s="7"/>
      <c r="G44" s="7"/>
      <c r="H44" s="7"/>
    </row>
    <row r="45" spans="3:23" x14ac:dyDescent="0.2">
      <c r="C45" s="7"/>
      <c r="D45" s="7"/>
      <c r="E45" s="13"/>
      <c r="F45" s="7"/>
      <c r="G45" s="7"/>
      <c r="H45" s="7"/>
    </row>
    <row r="46" spans="3:23" x14ac:dyDescent="0.2">
      <c r="E46" s="13"/>
      <c r="F46" s="7"/>
      <c r="G46" s="7"/>
      <c r="H46" s="7"/>
    </row>
    <row r="47" spans="3:23" x14ac:dyDescent="0.2">
      <c r="C47" s="7"/>
      <c r="D47" s="7"/>
      <c r="E47" s="13"/>
      <c r="F47" s="7"/>
      <c r="G47" s="7"/>
      <c r="H47" s="7"/>
    </row>
    <row r="48" spans="3:23" x14ac:dyDescent="0.2">
      <c r="E48" s="13"/>
      <c r="F48" s="7"/>
      <c r="G48" s="7"/>
      <c r="H48" s="7"/>
    </row>
    <row r="49" spans="3:8" x14ac:dyDescent="0.2">
      <c r="C49" s="7"/>
      <c r="D49" s="7"/>
      <c r="E49" s="13"/>
      <c r="F49" s="7"/>
      <c r="G49" s="7"/>
      <c r="H49" s="7"/>
    </row>
    <row r="50" spans="3:8" x14ac:dyDescent="0.2">
      <c r="E50" s="13"/>
      <c r="F50" s="7"/>
      <c r="G50" s="7"/>
      <c r="H50" s="7"/>
    </row>
    <row r="51" spans="3:8" x14ac:dyDescent="0.2">
      <c r="C51" s="7"/>
      <c r="D51" s="7"/>
      <c r="E51" s="13"/>
      <c r="F51" s="7"/>
      <c r="G51" s="7"/>
      <c r="H51" s="7"/>
    </row>
    <row r="52" spans="3:8" x14ac:dyDescent="0.2">
      <c r="E52" s="13"/>
      <c r="F52" s="7"/>
      <c r="G52" s="7"/>
      <c r="H52" s="7"/>
    </row>
    <row r="53" spans="3:8" x14ac:dyDescent="0.2">
      <c r="C53" s="7"/>
      <c r="D53" s="7"/>
      <c r="E53" s="13"/>
      <c r="F53" s="7"/>
      <c r="G53" s="7"/>
      <c r="H53" s="7"/>
    </row>
    <row r="54" spans="3:8" x14ac:dyDescent="0.2">
      <c r="E54" s="13"/>
      <c r="F54" s="7"/>
      <c r="G54" s="7"/>
      <c r="H54" s="7"/>
    </row>
    <row r="55" spans="3:8" x14ac:dyDescent="0.2">
      <c r="C55" s="7"/>
      <c r="D55" s="7"/>
      <c r="E55" s="13"/>
      <c r="F55" s="7"/>
      <c r="G55" s="7"/>
      <c r="H55" s="7"/>
    </row>
    <row r="56" spans="3:8" x14ac:dyDescent="0.2">
      <c r="E56" s="13"/>
      <c r="F56" s="7"/>
      <c r="G56" s="7"/>
      <c r="H56" s="7"/>
    </row>
    <row r="57" spans="3:8" x14ac:dyDescent="0.2">
      <c r="C57" s="7"/>
      <c r="D57" s="7"/>
      <c r="E57" s="13"/>
      <c r="F57" s="7"/>
      <c r="G57" s="7"/>
      <c r="H57" s="7"/>
    </row>
    <row r="58" spans="3:8" x14ac:dyDescent="0.2">
      <c r="E58" s="13"/>
      <c r="F58" s="7"/>
      <c r="G58" s="7"/>
      <c r="H58" s="7"/>
    </row>
    <row r="59" spans="3:8" x14ac:dyDescent="0.2">
      <c r="C59" s="7"/>
      <c r="D59" s="7"/>
      <c r="E59" s="13"/>
      <c r="F59" s="7"/>
      <c r="G59" s="7"/>
      <c r="H59" s="7"/>
    </row>
    <row r="60" spans="3:8" x14ac:dyDescent="0.2">
      <c r="E60" s="13"/>
      <c r="F60" s="7"/>
      <c r="G60" s="7"/>
      <c r="H60" s="7"/>
    </row>
    <row r="61" spans="3:8" x14ac:dyDescent="0.2">
      <c r="C61" s="7"/>
      <c r="D61" s="7"/>
      <c r="E61" s="13"/>
      <c r="F61" s="7"/>
      <c r="G61" s="7"/>
      <c r="H61" s="7"/>
    </row>
    <row r="62" spans="3:8" x14ac:dyDescent="0.2">
      <c r="E62" s="13"/>
      <c r="F62" s="7"/>
      <c r="G62" s="7"/>
      <c r="H62" s="7"/>
    </row>
    <row r="63" spans="3:8" x14ac:dyDescent="0.2">
      <c r="C63" s="7"/>
      <c r="D63" s="7"/>
      <c r="E63" s="13"/>
      <c r="F63" s="7"/>
      <c r="G63" s="7"/>
      <c r="H63" s="7"/>
    </row>
    <row r="64" spans="3:8" x14ac:dyDescent="0.2">
      <c r="E64" s="13"/>
      <c r="F64" s="7"/>
      <c r="G64" s="7"/>
      <c r="H64" s="7"/>
    </row>
    <row r="65" spans="3:8" x14ac:dyDescent="0.2">
      <c r="C65" s="7"/>
      <c r="D65" s="7"/>
      <c r="E65" s="13"/>
      <c r="F65" s="7"/>
      <c r="G65" s="7"/>
      <c r="H65" s="7"/>
    </row>
    <row r="66" spans="3:8" x14ac:dyDescent="0.2">
      <c r="E66" s="13"/>
      <c r="F66" s="7"/>
      <c r="G66" s="7"/>
      <c r="H66" s="7"/>
    </row>
    <row r="67" spans="3:8" x14ac:dyDescent="0.2">
      <c r="C67" s="7"/>
      <c r="D67" s="7"/>
      <c r="E67" s="13"/>
      <c r="F67" s="7"/>
      <c r="G67" s="7"/>
      <c r="H67" s="7"/>
    </row>
    <row r="68" spans="3:8" x14ac:dyDescent="0.2">
      <c r="E68" s="13"/>
      <c r="F68" s="7"/>
      <c r="G68" s="7"/>
      <c r="H68" s="7"/>
    </row>
    <row r="69" spans="3:8" x14ac:dyDescent="0.2">
      <c r="C69" s="7"/>
      <c r="D69" s="7"/>
      <c r="E69" s="13"/>
      <c r="F69" s="7"/>
      <c r="G69" s="7"/>
      <c r="H69" s="7"/>
    </row>
    <row r="70" spans="3:8" x14ac:dyDescent="0.2">
      <c r="E70" s="13"/>
      <c r="F70" s="7"/>
      <c r="G70" s="7"/>
      <c r="H70" s="7"/>
    </row>
    <row r="71" spans="3:8" x14ac:dyDescent="0.2">
      <c r="C71" s="7"/>
      <c r="D71" s="7"/>
      <c r="E71" s="13"/>
      <c r="F71" s="7"/>
      <c r="G71" s="7"/>
      <c r="H71" s="7"/>
    </row>
    <row r="72" spans="3:8" x14ac:dyDescent="0.2">
      <c r="E72" s="13"/>
      <c r="F72" s="7"/>
      <c r="G72" s="7"/>
      <c r="H72" s="7"/>
    </row>
    <row r="73" spans="3:8" x14ac:dyDescent="0.2">
      <c r="C73" s="7"/>
      <c r="D73" s="7"/>
      <c r="E73" s="13"/>
      <c r="F73" s="7"/>
      <c r="G73" s="7"/>
      <c r="H73" s="7"/>
    </row>
    <row r="74" spans="3:8" x14ac:dyDescent="0.2">
      <c r="E74" s="13"/>
      <c r="F74" s="7"/>
      <c r="G74" s="7"/>
      <c r="H74" s="7"/>
    </row>
    <row r="75" spans="3:8" x14ac:dyDescent="0.2">
      <c r="C75" s="7"/>
      <c r="D75" s="7"/>
      <c r="E75" s="13"/>
      <c r="F75" s="7"/>
      <c r="G75" s="7"/>
      <c r="H75" s="7"/>
    </row>
    <row r="76" spans="3:8" x14ac:dyDescent="0.2">
      <c r="E76" s="13"/>
      <c r="F76" s="7"/>
      <c r="G76" s="7"/>
      <c r="H76" s="7"/>
    </row>
    <row r="77" spans="3:8" x14ac:dyDescent="0.2">
      <c r="C77" s="7"/>
      <c r="D77" s="7"/>
      <c r="E77" s="13"/>
      <c r="F77" s="7"/>
      <c r="G77" s="7"/>
      <c r="H77" s="7"/>
    </row>
    <row r="78" spans="3:8" x14ac:dyDescent="0.2">
      <c r="E78" s="13"/>
      <c r="F78" s="7"/>
      <c r="G78" s="7"/>
      <c r="H78" s="7"/>
    </row>
    <row r="79" spans="3:8" x14ac:dyDescent="0.2">
      <c r="C79" s="7"/>
      <c r="D79" s="7"/>
      <c r="E79" s="13"/>
      <c r="F79" s="7"/>
      <c r="G79" s="7"/>
      <c r="H79" s="7"/>
    </row>
    <row r="80" spans="3:8" x14ac:dyDescent="0.2">
      <c r="E80" s="13"/>
      <c r="F80" s="7"/>
      <c r="G80" s="7"/>
      <c r="H80" s="7"/>
    </row>
    <row r="81" spans="3:8" x14ac:dyDescent="0.2">
      <c r="C81" s="7"/>
      <c r="D81" s="7"/>
      <c r="E81" s="13"/>
      <c r="F81" s="7"/>
      <c r="G81" s="7"/>
      <c r="H81" s="7"/>
    </row>
    <row r="82" spans="3:8" x14ac:dyDescent="0.2">
      <c r="E82" s="13"/>
      <c r="F82" s="7"/>
      <c r="G82" s="7"/>
      <c r="H82" s="7"/>
    </row>
    <row r="83" spans="3:8" x14ac:dyDescent="0.2">
      <c r="C83" s="7"/>
      <c r="D83" s="7"/>
      <c r="E83" s="13"/>
      <c r="F83" s="7"/>
      <c r="G83" s="7"/>
      <c r="H83" s="7"/>
    </row>
    <row r="84" spans="3:8" x14ac:dyDescent="0.2">
      <c r="E84" s="13"/>
      <c r="F84" s="7"/>
      <c r="G84" s="7"/>
      <c r="H84" s="7"/>
    </row>
    <row r="85" spans="3:8" x14ac:dyDescent="0.2">
      <c r="C85" s="7"/>
      <c r="D85" s="7"/>
      <c r="E85" s="13"/>
      <c r="F85" s="7"/>
      <c r="G85" s="7"/>
      <c r="H85" s="7"/>
    </row>
    <row r="86" spans="3:8" x14ac:dyDescent="0.2">
      <c r="E86" s="13"/>
      <c r="F86" s="7"/>
      <c r="G86" s="7"/>
      <c r="H86" s="7"/>
    </row>
    <row r="87" spans="3:8" x14ac:dyDescent="0.2">
      <c r="C87" s="7"/>
      <c r="D87" s="7"/>
      <c r="E87" s="13"/>
      <c r="F87" s="7"/>
      <c r="G87" s="7"/>
      <c r="H87" s="7"/>
    </row>
    <row r="88" spans="3:8" x14ac:dyDescent="0.2">
      <c r="E88" s="13"/>
      <c r="F88" s="7"/>
      <c r="G88" s="7"/>
      <c r="H88" s="7"/>
    </row>
    <row r="89" spans="3:8" x14ac:dyDescent="0.2">
      <c r="C89" s="7"/>
      <c r="D89" s="7"/>
      <c r="E89" s="13"/>
      <c r="F89" s="7"/>
      <c r="G89" s="7"/>
      <c r="H89" s="7"/>
    </row>
    <row r="90" spans="3:8" x14ac:dyDescent="0.2">
      <c r="E90" s="13"/>
      <c r="F90" s="7"/>
      <c r="G90" s="7"/>
      <c r="H90" s="7"/>
    </row>
    <row r="91" spans="3:8" x14ac:dyDescent="0.2">
      <c r="C91" s="7"/>
      <c r="D91" s="7"/>
      <c r="E91" s="13"/>
      <c r="F91" s="7"/>
      <c r="G91" s="7"/>
      <c r="H91" s="7"/>
    </row>
    <row r="92" spans="3:8" x14ac:dyDescent="0.2">
      <c r="E92" s="13"/>
      <c r="F92" s="7"/>
      <c r="G92" s="7"/>
      <c r="H92" s="7"/>
    </row>
    <row r="93" spans="3:8" x14ac:dyDescent="0.2">
      <c r="C93" s="7"/>
      <c r="D93" s="7"/>
      <c r="E93" s="13"/>
      <c r="F93" s="7"/>
      <c r="G93" s="7"/>
      <c r="H93" s="7"/>
    </row>
    <row r="94" spans="3:8" x14ac:dyDescent="0.2">
      <c r="E94" s="13"/>
      <c r="F94" s="7"/>
      <c r="G94" s="7"/>
      <c r="H94" s="7"/>
    </row>
    <row r="95" spans="3:8" x14ac:dyDescent="0.2">
      <c r="C95" s="7"/>
      <c r="D95" s="7"/>
      <c r="E95" s="13"/>
      <c r="F95" s="7"/>
      <c r="G95" s="7"/>
      <c r="H95" s="7"/>
    </row>
    <row r="96" spans="3:8" x14ac:dyDescent="0.2">
      <c r="E96" s="13"/>
      <c r="F96" s="7"/>
      <c r="G96" s="7"/>
      <c r="H96" s="7"/>
    </row>
    <row r="97" spans="3:8" x14ac:dyDescent="0.2">
      <c r="C97" s="7"/>
      <c r="D97" s="7"/>
      <c r="E97" s="13"/>
      <c r="F97" s="7"/>
      <c r="G97" s="7"/>
      <c r="H97" s="7"/>
    </row>
    <row r="98" spans="3:8" x14ac:dyDescent="0.2">
      <c r="E98" s="13"/>
      <c r="F98" s="7"/>
      <c r="G98" s="7"/>
      <c r="H98" s="7"/>
    </row>
    <row r="99" spans="3:8" x14ac:dyDescent="0.2">
      <c r="C99" s="7"/>
      <c r="D99" s="7"/>
      <c r="E99" s="13"/>
      <c r="F99" s="7"/>
      <c r="G99" s="7"/>
      <c r="H99" s="7"/>
    </row>
    <row r="100" spans="3:8" x14ac:dyDescent="0.2">
      <c r="E100" s="13"/>
      <c r="F100" s="7"/>
      <c r="G100" s="7"/>
      <c r="H100" s="7"/>
    </row>
    <row r="101" spans="3:8" x14ac:dyDescent="0.2">
      <c r="C101" s="7"/>
      <c r="D101" s="7"/>
      <c r="E101" s="13"/>
      <c r="F101" s="7"/>
      <c r="G101" s="7"/>
      <c r="H101" s="7"/>
    </row>
    <row r="102" spans="3:8" x14ac:dyDescent="0.2">
      <c r="E102" s="13"/>
      <c r="F102" s="7"/>
      <c r="G102" s="7"/>
      <c r="H102" s="7"/>
    </row>
    <row r="103" spans="3:8" x14ac:dyDescent="0.2">
      <c r="C103" s="7"/>
      <c r="D103" s="7"/>
      <c r="E103" s="13"/>
      <c r="F103" s="7"/>
      <c r="G103" s="7"/>
      <c r="H103" s="7"/>
    </row>
    <row r="104" spans="3:8" x14ac:dyDescent="0.2">
      <c r="E104" s="13"/>
      <c r="F104" s="7"/>
      <c r="G104" s="7"/>
      <c r="H104" s="7"/>
    </row>
    <row r="105" spans="3:8" x14ac:dyDescent="0.2">
      <c r="C105" s="7"/>
      <c r="D105" s="7"/>
      <c r="E105" s="13"/>
      <c r="F105" s="7"/>
      <c r="G105" s="7"/>
      <c r="H105" s="7"/>
    </row>
    <row r="106" spans="3:8" x14ac:dyDescent="0.2">
      <c r="E106" s="13"/>
      <c r="F106" s="7"/>
      <c r="G106" s="7"/>
      <c r="H106" s="7"/>
    </row>
    <row r="107" spans="3:8" x14ac:dyDescent="0.2">
      <c r="C107" s="7"/>
      <c r="D107" s="7"/>
      <c r="E107" s="13"/>
      <c r="F107" s="7"/>
      <c r="G107" s="7"/>
      <c r="H107" s="7"/>
    </row>
    <row r="108" spans="3:8" x14ac:dyDescent="0.2">
      <c r="E108" s="13"/>
      <c r="F108" s="7"/>
      <c r="G108" s="7"/>
      <c r="H108" s="7"/>
    </row>
    <row r="109" spans="3:8" x14ac:dyDescent="0.2">
      <c r="C109" s="7"/>
      <c r="D109" s="7"/>
      <c r="E109" s="13"/>
      <c r="F109" s="7"/>
      <c r="G109" s="7"/>
      <c r="H109" s="7"/>
    </row>
    <row r="110" spans="3:8" x14ac:dyDescent="0.2">
      <c r="E110" s="13"/>
      <c r="F110" s="7"/>
      <c r="G110" s="7"/>
      <c r="H110" s="7"/>
    </row>
    <row r="111" spans="3:8" x14ac:dyDescent="0.2">
      <c r="C111" s="7"/>
      <c r="D111" s="7"/>
      <c r="E111" s="13"/>
      <c r="F111" s="7"/>
      <c r="G111" s="7"/>
      <c r="H111" s="7"/>
    </row>
    <row r="112" spans="3:8" x14ac:dyDescent="0.2">
      <c r="E112" s="13"/>
      <c r="F112" s="7"/>
      <c r="G112" s="7"/>
      <c r="H112" s="7"/>
    </row>
    <row r="113" spans="3:8" x14ac:dyDescent="0.2">
      <c r="C113" s="7"/>
      <c r="D113" s="7"/>
      <c r="E113" s="13"/>
      <c r="F113" s="7"/>
      <c r="G113" s="7"/>
      <c r="H113" s="7"/>
    </row>
    <row r="114" spans="3:8" x14ac:dyDescent="0.2">
      <c r="C114" s="7"/>
      <c r="D114" s="7"/>
      <c r="E114" s="13"/>
      <c r="F114" s="7"/>
      <c r="G114" s="7"/>
    </row>
    <row r="115" spans="3:8" x14ac:dyDescent="0.2">
      <c r="C115" s="7"/>
      <c r="D115" s="7"/>
      <c r="E115" s="13"/>
      <c r="F115" s="7"/>
      <c r="G115" s="7"/>
      <c r="H115" s="7"/>
    </row>
    <row r="116" spans="3:8" x14ac:dyDescent="0.2">
      <c r="E116" s="13"/>
      <c r="F116" s="7"/>
      <c r="G116" s="7"/>
      <c r="H116" s="7"/>
    </row>
    <row r="117" spans="3:8" x14ac:dyDescent="0.2">
      <c r="C117" s="7"/>
      <c r="D117" s="7"/>
      <c r="E117" s="13"/>
      <c r="F117" s="7"/>
      <c r="G117" s="7"/>
      <c r="H117" s="7"/>
    </row>
    <row r="118" spans="3:8" x14ac:dyDescent="0.2">
      <c r="C118" s="7"/>
      <c r="D118" s="7"/>
      <c r="E118" s="13"/>
      <c r="F118" s="7"/>
      <c r="G118" s="7"/>
      <c r="H118" s="7"/>
    </row>
    <row r="119" spans="3:8" x14ac:dyDescent="0.2">
      <c r="C119" s="7"/>
      <c r="D119" s="7"/>
      <c r="E119" s="13"/>
      <c r="F119" s="7"/>
      <c r="G119" s="7"/>
      <c r="H119" s="7"/>
    </row>
    <row r="120" spans="3:8" x14ac:dyDescent="0.2">
      <c r="C120" s="7"/>
      <c r="D120" s="7"/>
      <c r="E120" s="13"/>
      <c r="F120" s="7"/>
      <c r="G120" s="7"/>
      <c r="H120" s="7"/>
    </row>
    <row r="121" spans="3:8" x14ac:dyDescent="0.2">
      <c r="C121" s="7"/>
      <c r="D121" s="7"/>
      <c r="E121" s="13"/>
      <c r="F121" s="7"/>
      <c r="G121" s="7"/>
      <c r="H121" s="7"/>
    </row>
    <row r="122" spans="3:8" x14ac:dyDescent="0.2">
      <c r="C122" s="7"/>
      <c r="D122" s="7"/>
      <c r="E122" s="13"/>
      <c r="F122" s="7"/>
      <c r="G122" s="7"/>
      <c r="H122" s="7"/>
    </row>
    <row r="123" spans="3:8" x14ac:dyDescent="0.2">
      <c r="C123" s="7"/>
      <c r="D123" s="7"/>
      <c r="E123" s="13"/>
      <c r="F123" s="7"/>
      <c r="G123" s="7"/>
      <c r="H123" s="7"/>
    </row>
    <row r="124" spans="3:8" x14ac:dyDescent="0.2">
      <c r="E124" s="13"/>
      <c r="F124" s="7"/>
      <c r="G124" s="7"/>
      <c r="H124" s="7"/>
    </row>
    <row r="125" spans="3:8" x14ac:dyDescent="0.2">
      <c r="C125" s="7"/>
      <c r="D125" s="7"/>
      <c r="E125" s="13"/>
      <c r="F125" s="7"/>
      <c r="G125" s="7"/>
      <c r="H125" s="7"/>
    </row>
    <row r="126" spans="3:8" x14ac:dyDescent="0.2">
      <c r="E126" s="13"/>
      <c r="F126" s="7"/>
      <c r="G126" s="7"/>
      <c r="H126" s="7"/>
    </row>
    <row r="127" spans="3:8" x14ac:dyDescent="0.2">
      <c r="C127" s="7"/>
      <c r="D127" s="7"/>
      <c r="E127" s="13"/>
      <c r="F127" s="7"/>
      <c r="G127" s="7"/>
      <c r="H127" s="7"/>
    </row>
    <row r="128" spans="3:8" x14ac:dyDescent="0.2">
      <c r="E128" s="13"/>
      <c r="F128" s="7"/>
      <c r="G128" s="7"/>
      <c r="H128" s="7"/>
    </row>
    <row r="129" spans="3:8" x14ac:dyDescent="0.2">
      <c r="C129" s="7"/>
      <c r="D129" s="7"/>
      <c r="E129" s="13"/>
      <c r="F129" s="7"/>
      <c r="G129" s="7"/>
      <c r="H129" s="7"/>
    </row>
    <row r="130" spans="3:8" x14ac:dyDescent="0.2">
      <c r="E130" s="13"/>
      <c r="F130" s="7"/>
      <c r="G130" s="7"/>
      <c r="H130" s="7"/>
    </row>
    <row r="131" spans="3:8" x14ac:dyDescent="0.2">
      <c r="C131" s="7"/>
      <c r="D131" s="7"/>
      <c r="E131" s="13"/>
      <c r="F131" s="7"/>
      <c r="G131" s="7"/>
      <c r="H131" s="7"/>
    </row>
    <row r="132" spans="3:8" x14ac:dyDescent="0.2">
      <c r="E132" s="13"/>
      <c r="F132" s="7"/>
      <c r="G132" s="7"/>
      <c r="H132" s="7"/>
    </row>
    <row r="133" spans="3:8" x14ac:dyDescent="0.2">
      <c r="C133" s="7"/>
      <c r="D133" s="7"/>
      <c r="E133" s="13"/>
      <c r="F133" s="7"/>
      <c r="G133" s="7"/>
      <c r="H133" s="7"/>
    </row>
    <row r="134" spans="3:8" x14ac:dyDescent="0.2">
      <c r="E134" s="13"/>
      <c r="F134" s="7"/>
      <c r="G134" s="7"/>
      <c r="H134" s="7"/>
    </row>
    <row r="135" spans="3:8" x14ac:dyDescent="0.2">
      <c r="C135" s="7"/>
      <c r="D135" s="7"/>
      <c r="E135" s="13"/>
      <c r="F135" s="7"/>
      <c r="G135" s="7"/>
      <c r="H135" s="7"/>
    </row>
    <row r="136" spans="3:8" x14ac:dyDescent="0.2">
      <c r="E136" s="13"/>
      <c r="F136" s="7"/>
      <c r="G136" s="7"/>
      <c r="H136" s="7"/>
    </row>
    <row r="137" spans="3:8" x14ac:dyDescent="0.2">
      <c r="C137" s="7"/>
      <c r="D137" s="7"/>
      <c r="E137" s="13"/>
      <c r="F137" s="7"/>
      <c r="G137" s="7"/>
      <c r="H137" s="7"/>
    </row>
    <row r="138" spans="3:8" x14ac:dyDescent="0.2">
      <c r="E138" s="13"/>
      <c r="F138" s="7"/>
      <c r="G138" s="7"/>
      <c r="H138" s="7"/>
    </row>
    <row r="139" spans="3:8" x14ac:dyDescent="0.2">
      <c r="C139" s="7"/>
      <c r="D139" s="7"/>
      <c r="E139" s="13"/>
      <c r="F139" s="7"/>
      <c r="G139" s="7"/>
      <c r="H139" s="7"/>
    </row>
    <row r="140" spans="3:8" x14ac:dyDescent="0.2">
      <c r="E140" s="13"/>
      <c r="F140" s="7"/>
      <c r="G140" s="7"/>
      <c r="H140" s="7"/>
    </row>
    <row r="141" spans="3:8" x14ac:dyDescent="0.2">
      <c r="C141" s="7"/>
      <c r="D141" s="7"/>
      <c r="E141" s="13"/>
      <c r="F141" s="7"/>
      <c r="G141" s="7"/>
      <c r="H141" s="7"/>
    </row>
    <row r="142" spans="3:8" x14ac:dyDescent="0.2">
      <c r="E142" s="13"/>
      <c r="F142" s="7"/>
      <c r="G142" s="7"/>
      <c r="H142" s="7"/>
    </row>
    <row r="143" spans="3:8" x14ac:dyDescent="0.2">
      <c r="C143" s="7"/>
      <c r="D143" s="7"/>
      <c r="E143" s="13"/>
      <c r="F143" s="7"/>
      <c r="G143" s="7"/>
      <c r="H143" s="7"/>
    </row>
    <row r="144" spans="3:8" x14ac:dyDescent="0.2">
      <c r="E144" s="13"/>
      <c r="F144" s="7"/>
      <c r="G144" s="7"/>
      <c r="H144" s="7"/>
    </row>
    <row r="145" spans="3:8" x14ac:dyDescent="0.2">
      <c r="C145" s="7"/>
      <c r="D145" s="7"/>
      <c r="E145" s="13"/>
      <c r="F145" s="7"/>
      <c r="G145" s="7"/>
      <c r="H145" s="7"/>
    </row>
    <row r="146" spans="3:8" x14ac:dyDescent="0.2">
      <c r="E146" s="13"/>
      <c r="F146" s="7"/>
      <c r="G146" s="7"/>
      <c r="H146" s="7"/>
    </row>
    <row r="147" spans="3:8" x14ac:dyDescent="0.2">
      <c r="C147" s="7"/>
      <c r="D147" s="7"/>
      <c r="E147" s="13"/>
      <c r="F147" s="7"/>
      <c r="G147" s="7"/>
      <c r="H147" s="7"/>
    </row>
    <row r="148" spans="3:8" x14ac:dyDescent="0.2">
      <c r="E148" s="13"/>
      <c r="F148" s="7"/>
      <c r="G148" s="7"/>
      <c r="H148" s="7"/>
    </row>
    <row r="149" spans="3:8" x14ac:dyDescent="0.2">
      <c r="C149" s="7"/>
      <c r="D149" s="7"/>
      <c r="E149" s="13"/>
      <c r="F149" s="7"/>
      <c r="G149" s="7"/>
      <c r="H149" s="7"/>
    </row>
    <row r="150" spans="3:8" x14ac:dyDescent="0.2">
      <c r="E150" s="13"/>
      <c r="F150" s="7"/>
      <c r="G150" s="7"/>
      <c r="H150" s="7"/>
    </row>
    <row r="151" spans="3:8" x14ac:dyDescent="0.2">
      <c r="C151" s="7"/>
      <c r="D151" s="7"/>
      <c r="E151" s="13"/>
      <c r="F151" s="7"/>
      <c r="G151" s="7"/>
      <c r="H151" s="7"/>
    </row>
    <row r="152" spans="3:8" x14ac:dyDescent="0.2">
      <c r="E152" s="13"/>
      <c r="F152" s="7"/>
      <c r="G152" s="7"/>
      <c r="H152" s="7"/>
    </row>
    <row r="153" spans="3:8" x14ac:dyDescent="0.2">
      <c r="C153" s="7"/>
      <c r="D153" s="7"/>
      <c r="E153" s="13"/>
      <c r="F153" s="7"/>
      <c r="G153" s="7"/>
      <c r="H153" s="7"/>
    </row>
    <row r="154" spans="3:8" x14ac:dyDescent="0.2">
      <c r="E154" s="13"/>
      <c r="F154" s="7"/>
      <c r="G154" s="7"/>
      <c r="H154" s="7"/>
    </row>
    <row r="155" spans="3:8" x14ac:dyDescent="0.2">
      <c r="C155" s="7"/>
      <c r="D155" s="7"/>
      <c r="E155" s="13"/>
      <c r="F155" s="7"/>
      <c r="G155" s="7"/>
      <c r="H155" s="7"/>
    </row>
    <row r="156" spans="3:8" x14ac:dyDescent="0.2">
      <c r="E156" s="13"/>
      <c r="F156" s="7"/>
      <c r="G156" s="7"/>
      <c r="H156" s="7"/>
    </row>
    <row r="157" spans="3:8" x14ac:dyDescent="0.2">
      <c r="C157" s="7"/>
      <c r="D157" s="7"/>
      <c r="E157" s="13"/>
      <c r="F157" s="7"/>
      <c r="G157" s="7"/>
      <c r="H157" s="7"/>
    </row>
    <row r="158" spans="3:8" x14ac:dyDescent="0.2">
      <c r="E158" s="13"/>
      <c r="F158" s="7"/>
      <c r="G158" s="7"/>
      <c r="H158" s="7"/>
    </row>
    <row r="159" spans="3:8" x14ac:dyDescent="0.2">
      <c r="C159" s="7"/>
      <c r="D159" s="7"/>
      <c r="E159" s="13"/>
      <c r="F159" s="7"/>
      <c r="G159" s="7"/>
      <c r="H159" s="7"/>
    </row>
    <row r="160" spans="3:8" x14ac:dyDescent="0.2">
      <c r="E160" s="13"/>
      <c r="F160" s="7"/>
      <c r="G160" s="7"/>
      <c r="H160" s="7"/>
    </row>
    <row r="161" spans="3:23" x14ac:dyDescent="0.2">
      <c r="C161" s="7"/>
      <c r="D161" s="7"/>
      <c r="E161" s="13"/>
      <c r="F161" s="7"/>
      <c r="G161" s="7"/>
      <c r="H161" s="7"/>
    </row>
    <row r="162" spans="3:23" x14ac:dyDescent="0.2">
      <c r="E162" s="13"/>
      <c r="F162" s="7"/>
      <c r="G162" s="7"/>
      <c r="H162" s="7"/>
    </row>
    <row r="163" spans="3:23" x14ac:dyDescent="0.2">
      <c r="C163" s="7"/>
      <c r="D163" s="7"/>
      <c r="E163" s="13"/>
      <c r="F163" s="7"/>
      <c r="G163" s="7"/>
      <c r="H163" s="7"/>
    </row>
    <row r="164" spans="3:23" x14ac:dyDescent="0.2">
      <c r="E164" s="13"/>
      <c r="F164" s="7"/>
      <c r="G164" s="7"/>
      <c r="H164" s="7"/>
    </row>
    <row r="165" spans="3:23" x14ac:dyDescent="0.2">
      <c r="C165" s="7"/>
      <c r="D165" s="7"/>
      <c r="E165" s="13"/>
      <c r="F165" s="7"/>
      <c r="G165" s="7"/>
      <c r="H165" s="7"/>
    </row>
    <row r="166" spans="3:23" x14ac:dyDescent="0.2">
      <c r="E166" s="13"/>
      <c r="F166" s="7"/>
      <c r="G166" s="7"/>
      <c r="H166" s="7"/>
    </row>
    <row r="167" spans="3:23" x14ac:dyDescent="0.2">
      <c r="C167" s="7"/>
      <c r="D167" s="7"/>
      <c r="E167" s="13"/>
      <c r="F167" s="7"/>
      <c r="G167" s="7"/>
      <c r="H167" s="7"/>
    </row>
    <row r="168" spans="3:23" x14ac:dyDescent="0.2">
      <c r="E168" s="13"/>
      <c r="F168" s="7"/>
      <c r="G168" s="7"/>
      <c r="H168" s="7"/>
    </row>
    <row r="169" spans="3:23" x14ac:dyDescent="0.2">
      <c r="E169" s="13"/>
      <c r="F169" s="7"/>
      <c r="G169" s="7"/>
      <c r="H169" s="7"/>
    </row>
    <row r="170" spans="3:23" x14ac:dyDescent="0.2">
      <c r="E170" s="13"/>
      <c r="F170" s="7"/>
      <c r="G170" s="7"/>
      <c r="H170" s="7"/>
    </row>
    <row r="171" spans="3:23" x14ac:dyDescent="0.2">
      <c r="C171" s="9"/>
      <c r="D171" s="9"/>
      <c r="E171" s="14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3:23" x14ac:dyDescent="0.2">
      <c r="E172" s="11"/>
    </row>
    <row r="173" spans="3:23" x14ac:dyDescent="0.2">
      <c r="E173" s="11"/>
    </row>
    <row r="174" spans="3:23" x14ac:dyDescent="0.2">
      <c r="E174" s="11"/>
    </row>
    <row r="175" spans="3:23" x14ac:dyDescent="0.2">
      <c r="E175" s="11"/>
    </row>
    <row r="176" spans="3:23" x14ac:dyDescent="0.2">
      <c r="E176" s="11"/>
    </row>
    <row r="177" spans="5:5" x14ac:dyDescent="0.2">
      <c r="E177" s="11"/>
    </row>
    <row r="178" spans="5:5" x14ac:dyDescent="0.2">
      <c r="E178" s="11"/>
    </row>
    <row r="179" spans="5:5" x14ac:dyDescent="0.2">
      <c r="E179" s="11"/>
    </row>
    <row r="180" spans="5:5" x14ac:dyDescent="0.2">
      <c r="E180" s="11"/>
    </row>
    <row r="181" spans="5:5" x14ac:dyDescent="0.2">
      <c r="E181" s="11"/>
    </row>
    <row r="182" spans="5:5" x14ac:dyDescent="0.2">
      <c r="E182" s="11"/>
    </row>
    <row r="183" spans="5:5" x14ac:dyDescent="0.2">
      <c r="E183" s="11"/>
    </row>
    <row r="184" spans="5:5" x14ac:dyDescent="0.2">
      <c r="E184" s="11"/>
    </row>
    <row r="185" spans="5:5" x14ac:dyDescent="0.2">
      <c r="E185" s="11"/>
    </row>
    <row r="186" spans="5:5" x14ac:dyDescent="0.2">
      <c r="E186" s="11"/>
    </row>
    <row r="187" spans="5:5" x14ac:dyDescent="0.2">
      <c r="E187" s="11"/>
    </row>
    <row r="188" spans="5:5" x14ac:dyDescent="0.2">
      <c r="E188" s="11"/>
    </row>
    <row r="189" spans="5:5" x14ac:dyDescent="0.2">
      <c r="E189" s="11"/>
    </row>
    <row r="190" spans="5:5" x14ac:dyDescent="0.2">
      <c r="E190" s="11"/>
    </row>
    <row r="191" spans="5:5" x14ac:dyDescent="0.2">
      <c r="E191" s="11"/>
    </row>
    <row r="192" spans="5:5" x14ac:dyDescent="0.2">
      <c r="E192" s="11"/>
    </row>
    <row r="193" spans="5:5" x14ac:dyDescent="0.2">
      <c r="E193" s="11"/>
    </row>
    <row r="194" spans="5:5" x14ac:dyDescent="0.2">
      <c r="E194" s="11"/>
    </row>
    <row r="195" spans="5:5" x14ac:dyDescent="0.2">
      <c r="E195" s="11"/>
    </row>
    <row r="196" spans="5:5" x14ac:dyDescent="0.2">
      <c r="E196" s="11"/>
    </row>
    <row r="197" spans="5:5" x14ac:dyDescent="0.2">
      <c r="E197" s="11"/>
    </row>
    <row r="198" spans="5:5" x14ac:dyDescent="0.2">
      <c r="E198" s="11"/>
    </row>
    <row r="199" spans="5:5" x14ac:dyDescent="0.2">
      <c r="E199" s="11"/>
    </row>
    <row r="200" spans="5:5" x14ac:dyDescent="0.2">
      <c r="E200" s="11"/>
    </row>
    <row r="201" spans="5:5" x14ac:dyDescent="0.2">
      <c r="E201" s="11"/>
    </row>
    <row r="202" spans="5:5" x14ac:dyDescent="0.2">
      <c r="E202" s="11"/>
    </row>
    <row r="203" spans="5:5" x14ac:dyDescent="0.2">
      <c r="E203" s="11"/>
    </row>
    <row r="204" spans="5:5" x14ac:dyDescent="0.2">
      <c r="E204" s="11"/>
    </row>
    <row r="205" spans="5:5" x14ac:dyDescent="0.2">
      <c r="E205" s="11"/>
    </row>
    <row r="206" spans="5:5" x14ac:dyDescent="0.2">
      <c r="E206" s="11"/>
    </row>
    <row r="207" spans="5:5" x14ac:dyDescent="0.2">
      <c r="E207" s="11"/>
    </row>
    <row r="208" spans="5:5" x14ac:dyDescent="0.2">
      <c r="E208" s="11"/>
    </row>
    <row r="209" spans="5:5" x14ac:dyDescent="0.2">
      <c r="E209" s="11"/>
    </row>
    <row r="210" spans="5:5" x14ac:dyDescent="0.2">
      <c r="E210" s="11"/>
    </row>
    <row r="211" spans="5:5" x14ac:dyDescent="0.2">
      <c r="E211" s="11"/>
    </row>
    <row r="212" spans="5:5" x14ac:dyDescent="0.2">
      <c r="E212" s="11"/>
    </row>
    <row r="213" spans="5:5" x14ac:dyDescent="0.2">
      <c r="E213" s="11"/>
    </row>
    <row r="214" spans="5:5" x14ac:dyDescent="0.2">
      <c r="E214" s="11"/>
    </row>
    <row r="215" spans="5:5" x14ac:dyDescent="0.2">
      <c r="E215" s="11"/>
    </row>
    <row r="216" spans="5:5" x14ac:dyDescent="0.2">
      <c r="E216" s="11"/>
    </row>
    <row r="217" spans="5:5" x14ac:dyDescent="0.2">
      <c r="E217" s="11"/>
    </row>
    <row r="218" spans="5:5" x14ac:dyDescent="0.2">
      <c r="E218" s="11"/>
    </row>
    <row r="219" spans="5:5" x14ac:dyDescent="0.2">
      <c r="E219" s="11"/>
    </row>
    <row r="220" spans="5:5" x14ac:dyDescent="0.2">
      <c r="E220" s="11"/>
    </row>
    <row r="221" spans="5:5" x14ac:dyDescent="0.2">
      <c r="E221" s="11"/>
    </row>
    <row r="222" spans="5:5" x14ac:dyDescent="0.2">
      <c r="E222" s="11"/>
    </row>
    <row r="223" spans="5:5" x14ac:dyDescent="0.2">
      <c r="E223" s="11"/>
    </row>
    <row r="224" spans="5:5" x14ac:dyDescent="0.2">
      <c r="E224" s="11"/>
    </row>
    <row r="225" spans="5:5" x14ac:dyDescent="0.2">
      <c r="E225" s="11"/>
    </row>
    <row r="226" spans="5:5" x14ac:dyDescent="0.2">
      <c r="E226" s="11"/>
    </row>
    <row r="227" spans="5:5" x14ac:dyDescent="0.2">
      <c r="E227" s="11"/>
    </row>
    <row r="228" spans="5:5" x14ac:dyDescent="0.2">
      <c r="E228" s="11"/>
    </row>
    <row r="229" spans="5:5" x14ac:dyDescent="0.2">
      <c r="E229" s="11"/>
    </row>
    <row r="230" spans="5:5" x14ac:dyDescent="0.2">
      <c r="E230" s="11"/>
    </row>
    <row r="231" spans="5:5" x14ac:dyDescent="0.2">
      <c r="E231" s="11"/>
    </row>
    <row r="232" spans="5:5" x14ac:dyDescent="0.2">
      <c r="E232" s="11"/>
    </row>
    <row r="233" spans="5:5" x14ac:dyDescent="0.2">
      <c r="E233" s="11"/>
    </row>
    <row r="234" spans="5:5" x14ac:dyDescent="0.2">
      <c r="E234" s="11"/>
    </row>
    <row r="235" spans="5:5" x14ac:dyDescent="0.2">
      <c r="E235" s="11"/>
    </row>
    <row r="236" spans="5:5" x14ac:dyDescent="0.2">
      <c r="E236" s="11"/>
    </row>
    <row r="237" spans="5:5" x14ac:dyDescent="0.2">
      <c r="E237" s="11"/>
    </row>
    <row r="238" spans="5:5" x14ac:dyDescent="0.2">
      <c r="E238" s="11"/>
    </row>
    <row r="239" spans="5:5" x14ac:dyDescent="0.2">
      <c r="E239" s="11"/>
    </row>
    <row r="240" spans="5:5" x14ac:dyDescent="0.2">
      <c r="E240" s="11"/>
    </row>
    <row r="241" spans="5:5" x14ac:dyDescent="0.2">
      <c r="E241" s="11"/>
    </row>
    <row r="242" spans="5:5" x14ac:dyDescent="0.2">
      <c r="E242" s="11"/>
    </row>
    <row r="243" spans="5:5" x14ac:dyDescent="0.2">
      <c r="E243" s="11"/>
    </row>
    <row r="244" spans="5:5" x14ac:dyDescent="0.2">
      <c r="E244" s="11"/>
    </row>
    <row r="245" spans="5:5" x14ac:dyDescent="0.2">
      <c r="E245" s="11"/>
    </row>
    <row r="246" spans="5:5" x14ac:dyDescent="0.2">
      <c r="E246" s="11"/>
    </row>
    <row r="247" spans="5:5" x14ac:dyDescent="0.2">
      <c r="E247" s="11"/>
    </row>
    <row r="248" spans="5:5" x14ac:dyDescent="0.2">
      <c r="E248" s="11"/>
    </row>
    <row r="249" spans="5:5" x14ac:dyDescent="0.2">
      <c r="E249" s="11"/>
    </row>
    <row r="250" spans="5:5" x14ac:dyDescent="0.2">
      <c r="E250" s="11"/>
    </row>
    <row r="251" spans="5:5" x14ac:dyDescent="0.2">
      <c r="E251" s="11"/>
    </row>
    <row r="252" spans="5:5" x14ac:dyDescent="0.2">
      <c r="E252" s="11"/>
    </row>
    <row r="253" spans="5:5" x14ac:dyDescent="0.2">
      <c r="E253" s="11"/>
    </row>
    <row r="254" spans="5:5" x14ac:dyDescent="0.2">
      <c r="E254" s="11"/>
    </row>
    <row r="255" spans="5:5" x14ac:dyDescent="0.2">
      <c r="E255" s="11"/>
    </row>
    <row r="256" spans="5:5" x14ac:dyDescent="0.2">
      <c r="E256" s="11"/>
    </row>
    <row r="257" spans="5:5" x14ac:dyDescent="0.2">
      <c r="E257" s="11"/>
    </row>
    <row r="258" spans="5:5" x14ac:dyDescent="0.2">
      <c r="E258" s="11"/>
    </row>
    <row r="259" spans="5:5" x14ac:dyDescent="0.2">
      <c r="E259" s="11"/>
    </row>
    <row r="260" spans="5:5" x14ac:dyDescent="0.2">
      <c r="E260" s="11"/>
    </row>
    <row r="261" spans="5:5" x14ac:dyDescent="0.2">
      <c r="E261" s="11"/>
    </row>
    <row r="262" spans="5:5" x14ac:dyDescent="0.2">
      <c r="E262" s="11"/>
    </row>
    <row r="263" spans="5:5" x14ac:dyDescent="0.2">
      <c r="E263" s="11"/>
    </row>
    <row r="264" spans="5:5" x14ac:dyDescent="0.2">
      <c r="E264" s="11"/>
    </row>
    <row r="265" spans="5:5" x14ac:dyDescent="0.2">
      <c r="E265" s="11"/>
    </row>
    <row r="266" spans="5:5" x14ac:dyDescent="0.2">
      <c r="E266" s="11"/>
    </row>
    <row r="267" spans="5:5" x14ac:dyDescent="0.2">
      <c r="E267" s="11"/>
    </row>
    <row r="268" spans="5:5" x14ac:dyDescent="0.2">
      <c r="E268" s="11"/>
    </row>
    <row r="269" spans="5:5" x14ac:dyDescent="0.2">
      <c r="E269" s="11"/>
    </row>
    <row r="270" spans="5:5" x14ac:dyDescent="0.2">
      <c r="E270" s="11"/>
    </row>
    <row r="271" spans="5:5" x14ac:dyDescent="0.2">
      <c r="E271" s="11"/>
    </row>
    <row r="272" spans="5:5" x14ac:dyDescent="0.2">
      <c r="E272" s="11"/>
    </row>
    <row r="273" spans="5:5" x14ac:dyDescent="0.2">
      <c r="E273" s="11"/>
    </row>
    <row r="274" spans="5:5" x14ac:dyDescent="0.2">
      <c r="E274" s="11"/>
    </row>
    <row r="275" spans="5:5" x14ac:dyDescent="0.2">
      <c r="E275" s="11"/>
    </row>
    <row r="276" spans="5:5" x14ac:dyDescent="0.2">
      <c r="E276" s="11"/>
    </row>
    <row r="277" spans="5:5" x14ac:dyDescent="0.2">
      <c r="E277" s="11"/>
    </row>
    <row r="278" spans="5:5" x14ac:dyDescent="0.2">
      <c r="E278" s="11"/>
    </row>
    <row r="279" spans="5:5" x14ac:dyDescent="0.2">
      <c r="E279" s="11"/>
    </row>
    <row r="280" spans="5:5" x14ac:dyDescent="0.2">
      <c r="E280" s="11"/>
    </row>
    <row r="281" spans="5:5" x14ac:dyDescent="0.2">
      <c r="E281" s="11"/>
    </row>
    <row r="282" spans="5:5" x14ac:dyDescent="0.2">
      <c r="E282" s="11"/>
    </row>
    <row r="283" spans="5:5" x14ac:dyDescent="0.2">
      <c r="E283" s="11"/>
    </row>
    <row r="284" spans="5:5" x14ac:dyDescent="0.2">
      <c r="E284" s="11"/>
    </row>
    <row r="285" spans="5:5" x14ac:dyDescent="0.2">
      <c r="E285" s="11"/>
    </row>
    <row r="286" spans="5:5" x14ac:dyDescent="0.2">
      <c r="E286" s="11"/>
    </row>
    <row r="287" spans="5:5" x14ac:dyDescent="0.2">
      <c r="E287" s="11"/>
    </row>
    <row r="288" spans="5:5" x14ac:dyDescent="0.2">
      <c r="E288" s="11"/>
    </row>
    <row r="289" spans="5:5" x14ac:dyDescent="0.2">
      <c r="E289" s="11"/>
    </row>
    <row r="290" spans="5:5" x14ac:dyDescent="0.2">
      <c r="E290" s="11"/>
    </row>
    <row r="291" spans="5:5" x14ac:dyDescent="0.2">
      <c r="E291" s="11"/>
    </row>
    <row r="292" spans="5:5" x14ac:dyDescent="0.2">
      <c r="E292" s="11"/>
    </row>
    <row r="293" spans="5:5" x14ac:dyDescent="0.2">
      <c r="E293" s="11"/>
    </row>
    <row r="294" spans="5:5" x14ac:dyDescent="0.2">
      <c r="E294" s="11"/>
    </row>
    <row r="295" spans="5:5" x14ac:dyDescent="0.2">
      <c r="E295" s="11"/>
    </row>
    <row r="296" spans="5:5" x14ac:dyDescent="0.2">
      <c r="E296" s="11"/>
    </row>
    <row r="297" spans="5:5" x14ac:dyDescent="0.2">
      <c r="E297" s="11"/>
    </row>
    <row r="298" spans="5:5" x14ac:dyDescent="0.2">
      <c r="E298" s="11"/>
    </row>
    <row r="299" spans="5:5" x14ac:dyDescent="0.2">
      <c r="E299" s="11"/>
    </row>
    <row r="300" spans="5:5" x14ac:dyDescent="0.2">
      <c r="E300" s="11"/>
    </row>
    <row r="301" spans="5:5" x14ac:dyDescent="0.2">
      <c r="E301" s="11"/>
    </row>
    <row r="302" spans="5:5" x14ac:dyDescent="0.2">
      <c r="E302" s="11"/>
    </row>
    <row r="303" spans="5:5" x14ac:dyDescent="0.2">
      <c r="E303" s="11"/>
    </row>
    <row r="304" spans="5:5" x14ac:dyDescent="0.2">
      <c r="E304" s="11"/>
    </row>
    <row r="305" spans="5:5" x14ac:dyDescent="0.2">
      <c r="E305" s="11"/>
    </row>
    <row r="306" spans="5:5" x14ac:dyDescent="0.2">
      <c r="E306" s="11"/>
    </row>
    <row r="307" spans="5:5" x14ac:dyDescent="0.2">
      <c r="E307" s="11"/>
    </row>
    <row r="308" spans="5:5" x14ac:dyDescent="0.2">
      <c r="E308" s="11"/>
    </row>
    <row r="309" spans="5:5" x14ac:dyDescent="0.2">
      <c r="E309" s="11"/>
    </row>
    <row r="310" spans="5:5" x14ac:dyDescent="0.2">
      <c r="E310" s="11"/>
    </row>
    <row r="311" spans="5:5" x14ac:dyDescent="0.2">
      <c r="E311" s="11"/>
    </row>
    <row r="312" spans="5:5" x14ac:dyDescent="0.2">
      <c r="E312" s="11"/>
    </row>
    <row r="313" spans="5:5" x14ac:dyDescent="0.2">
      <c r="E313" s="11"/>
    </row>
    <row r="314" spans="5:5" x14ac:dyDescent="0.2">
      <c r="E314" s="11"/>
    </row>
    <row r="315" spans="5:5" x14ac:dyDescent="0.2">
      <c r="E315" s="11"/>
    </row>
    <row r="316" spans="5:5" x14ac:dyDescent="0.2">
      <c r="E316" s="11"/>
    </row>
    <row r="317" spans="5:5" x14ac:dyDescent="0.2">
      <c r="E317" s="11"/>
    </row>
    <row r="318" spans="5:5" x14ac:dyDescent="0.2">
      <c r="E318" s="11"/>
    </row>
    <row r="319" spans="5:5" x14ac:dyDescent="0.2">
      <c r="E319" s="11"/>
    </row>
    <row r="320" spans="5:5" x14ac:dyDescent="0.2">
      <c r="E320" s="11"/>
    </row>
    <row r="321" spans="5:5" x14ac:dyDescent="0.2">
      <c r="E321" s="11"/>
    </row>
    <row r="322" spans="5:5" x14ac:dyDescent="0.2">
      <c r="E322" s="11"/>
    </row>
    <row r="323" spans="5:5" x14ac:dyDescent="0.2">
      <c r="E323" s="11"/>
    </row>
    <row r="324" spans="5:5" x14ac:dyDescent="0.2">
      <c r="E324" s="11"/>
    </row>
    <row r="325" spans="5:5" x14ac:dyDescent="0.2">
      <c r="E325" s="11"/>
    </row>
    <row r="326" spans="5:5" x14ac:dyDescent="0.2">
      <c r="E326" s="11"/>
    </row>
    <row r="327" spans="5:5" x14ac:dyDescent="0.2">
      <c r="E327" s="11"/>
    </row>
    <row r="328" spans="5:5" x14ac:dyDescent="0.2">
      <c r="E328" s="11"/>
    </row>
    <row r="329" spans="5:5" x14ac:dyDescent="0.2">
      <c r="E329" s="11"/>
    </row>
    <row r="330" spans="5:5" x14ac:dyDescent="0.2">
      <c r="E330" s="11"/>
    </row>
    <row r="331" spans="5:5" x14ac:dyDescent="0.2">
      <c r="E331" s="11"/>
    </row>
    <row r="332" spans="5:5" x14ac:dyDescent="0.2">
      <c r="E332" s="11"/>
    </row>
    <row r="333" spans="5:5" x14ac:dyDescent="0.2">
      <c r="E333" s="11"/>
    </row>
    <row r="334" spans="5:5" x14ac:dyDescent="0.2">
      <c r="E334" s="11"/>
    </row>
    <row r="335" spans="5:5" x14ac:dyDescent="0.2">
      <c r="E335" s="11"/>
    </row>
    <row r="336" spans="5:5" x14ac:dyDescent="0.2">
      <c r="E336" s="11"/>
    </row>
    <row r="337" spans="5:5" x14ac:dyDescent="0.2">
      <c r="E337" s="11"/>
    </row>
    <row r="338" spans="5:5" x14ac:dyDescent="0.2">
      <c r="E338" s="11"/>
    </row>
    <row r="339" spans="5:5" x14ac:dyDescent="0.2">
      <c r="E339" s="11"/>
    </row>
    <row r="340" spans="5:5" x14ac:dyDescent="0.2">
      <c r="E340" s="11"/>
    </row>
    <row r="341" spans="5:5" x14ac:dyDescent="0.2">
      <c r="E341" s="11"/>
    </row>
    <row r="342" spans="5:5" x14ac:dyDescent="0.2">
      <c r="E342" s="11"/>
    </row>
    <row r="343" spans="5:5" x14ac:dyDescent="0.2">
      <c r="E343" s="11"/>
    </row>
    <row r="344" spans="5:5" x14ac:dyDescent="0.2">
      <c r="E344" s="11"/>
    </row>
    <row r="345" spans="5:5" x14ac:dyDescent="0.2">
      <c r="E345" s="11"/>
    </row>
    <row r="346" spans="5:5" x14ac:dyDescent="0.2">
      <c r="E346" s="11"/>
    </row>
    <row r="347" spans="5:5" x14ac:dyDescent="0.2">
      <c r="E347" s="11"/>
    </row>
    <row r="348" spans="5:5" x14ac:dyDescent="0.2">
      <c r="E348" s="11"/>
    </row>
    <row r="349" spans="5:5" x14ac:dyDescent="0.2">
      <c r="E349" s="11"/>
    </row>
    <row r="350" spans="5:5" x14ac:dyDescent="0.2">
      <c r="E350" s="11"/>
    </row>
    <row r="351" spans="5:5" x14ac:dyDescent="0.2">
      <c r="E351" s="11"/>
    </row>
    <row r="352" spans="5:5" x14ac:dyDescent="0.2">
      <c r="E352" s="11"/>
    </row>
    <row r="353" spans="5:5" x14ac:dyDescent="0.2">
      <c r="E353" s="11"/>
    </row>
    <row r="354" spans="5:5" x14ac:dyDescent="0.2">
      <c r="E354" s="11"/>
    </row>
    <row r="355" spans="5:5" x14ac:dyDescent="0.2">
      <c r="E355" s="11"/>
    </row>
    <row r="356" spans="5:5" x14ac:dyDescent="0.2">
      <c r="E356" s="11"/>
    </row>
    <row r="357" spans="5:5" x14ac:dyDescent="0.2">
      <c r="E357" s="11"/>
    </row>
    <row r="358" spans="5:5" x14ac:dyDescent="0.2">
      <c r="E358" s="11"/>
    </row>
    <row r="359" spans="5:5" x14ac:dyDescent="0.2">
      <c r="E359" s="11"/>
    </row>
    <row r="360" spans="5:5" x14ac:dyDescent="0.2">
      <c r="E360" s="11"/>
    </row>
    <row r="361" spans="5:5" x14ac:dyDescent="0.2">
      <c r="E361" s="11"/>
    </row>
    <row r="362" spans="5:5" x14ac:dyDescent="0.2">
      <c r="E362" s="11"/>
    </row>
    <row r="363" spans="5:5" x14ac:dyDescent="0.2">
      <c r="E363" s="11"/>
    </row>
    <row r="364" spans="5:5" x14ac:dyDescent="0.2">
      <c r="E364" s="11"/>
    </row>
    <row r="365" spans="5:5" x14ac:dyDescent="0.2">
      <c r="E365" s="11"/>
    </row>
    <row r="366" spans="5:5" x14ac:dyDescent="0.2">
      <c r="E366" s="11"/>
    </row>
    <row r="367" spans="5:5" x14ac:dyDescent="0.2">
      <c r="E367" s="11"/>
    </row>
    <row r="368" spans="5:5" x14ac:dyDescent="0.2">
      <c r="E368" s="11"/>
    </row>
    <row r="369" spans="5:5" x14ac:dyDescent="0.2">
      <c r="E369" s="11"/>
    </row>
    <row r="370" spans="5:5" x14ac:dyDescent="0.2">
      <c r="E370" s="11"/>
    </row>
    <row r="371" spans="5:5" x14ac:dyDescent="0.2">
      <c r="E371" s="11"/>
    </row>
    <row r="372" spans="5:5" x14ac:dyDescent="0.2">
      <c r="E372" s="11"/>
    </row>
    <row r="373" spans="5:5" x14ac:dyDescent="0.2">
      <c r="E373" s="11"/>
    </row>
    <row r="374" spans="5:5" x14ac:dyDescent="0.2">
      <c r="E374" s="11"/>
    </row>
    <row r="375" spans="5:5" x14ac:dyDescent="0.2">
      <c r="E375" s="11"/>
    </row>
    <row r="376" spans="5:5" x14ac:dyDescent="0.2">
      <c r="E376" s="11"/>
    </row>
    <row r="377" spans="5:5" x14ac:dyDescent="0.2">
      <c r="E377" s="11"/>
    </row>
    <row r="378" spans="5:5" x14ac:dyDescent="0.2">
      <c r="E378" s="11"/>
    </row>
    <row r="379" spans="5:5" x14ac:dyDescent="0.2">
      <c r="E379" s="11"/>
    </row>
    <row r="380" spans="5:5" x14ac:dyDescent="0.2">
      <c r="E380" s="11"/>
    </row>
    <row r="381" spans="5:5" x14ac:dyDescent="0.2">
      <c r="E381" s="11"/>
    </row>
    <row r="382" spans="5:5" x14ac:dyDescent="0.2">
      <c r="E382" s="11"/>
    </row>
    <row r="383" spans="5:5" x14ac:dyDescent="0.2">
      <c r="E383" s="11"/>
    </row>
    <row r="384" spans="5:5" x14ac:dyDescent="0.2">
      <c r="E384" s="11"/>
    </row>
    <row r="385" spans="5:5" x14ac:dyDescent="0.2">
      <c r="E385" s="11"/>
    </row>
    <row r="386" spans="5:5" x14ac:dyDescent="0.2">
      <c r="E386" s="11"/>
    </row>
    <row r="387" spans="5:5" x14ac:dyDescent="0.2">
      <c r="E387" s="11"/>
    </row>
    <row r="388" spans="5:5" x14ac:dyDescent="0.2">
      <c r="E388" s="11"/>
    </row>
    <row r="389" spans="5:5" x14ac:dyDescent="0.2">
      <c r="E389" s="11"/>
    </row>
    <row r="390" spans="5:5" x14ac:dyDescent="0.2">
      <c r="E390" s="11"/>
    </row>
    <row r="391" spans="5:5" x14ac:dyDescent="0.2">
      <c r="E391" s="11"/>
    </row>
    <row r="392" spans="5:5" x14ac:dyDescent="0.2">
      <c r="E392" s="11"/>
    </row>
    <row r="393" spans="5:5" x14ac:dyDescent="0.2">
      <c r="E393" s="11"/>
    </row>
    <row r="394" spans="5:5" x14ac:dyDescent="0.2">
      <c r="E394" s="11"/>
    </row>
    <row r="395" spans="5:5" x14ac:dyDescent="0.2">
      <c r="E395" s="11"/>
    </row>
    <row r="396" spans="5:5" x14ac:dyDescent="0.2">
      <c r="E396" s="11"/>
    </row>
    <row r="397" spans="5:5" x14ac:dyDescent="0.2">
      <c r="E397" s="11"/>
    </row>
    <row r="398" spans="5:5" x14ac:dyDescent="0.2">
      <c r="E398" s="11"/>
    </row>
    <row r="399" spans="5:5" x14ac:dyDescent="0.2">
      <c r="E399" s="11"/>
    </row>
    <row r="400" spans="5:5" x14ac:dyDescent="0.2">
      <c r="E400" s="11"/>
    </row>
    <row r="401" spans="5:5" x14ac:dyDescent="0.2">
      <c r="E401" s="11"/>
    </row>
    <row r="402" spans="5:5" x14ac:dyDescent="0.2">
      <c r="E402" s="11"/>
    </row>
    <row r="403" spans="5:5" x14ac:dyDescent="0.2">
      <c r="E403" s="11"/>
    </row>
    <row r="404" spans="5:5" x14ac:dyDescent="0.2">
      <c r="E404" s="11"/>
    </row>
    <row r="405" spans="5:5" x14ac:dyDescent="0.2">
      <c r="E405" s="11"/>
    </row>
    <row r="406" spans="5:5" x14ac:dyDescent="0.2">
      <c r="E406" s="11"/>
    </row>
    <row r="407" spans="5:5" x14ac:dyDescent="0.2">
      <c r="E407" s="11"/>
    </row>
    <row r="408" spans="5:5" x14ac:dyDescent="0.2">
      <c r="E408" s="11"/>
    </row>
    <row r="409" spans="5:5" x14ac:dyDescent="0.2">
      <c r="E409" s="11"/>
    </row>
    <row r="410" spans="5:5" x14ac:dyDescent="0.2">
      <c r="E410" s="11"/>
    </row>
    <row r="411" spans="5:5" x14ac:dyDescent="0.2">
      <c r="E411" s="11"/>
    </row>
    <row r="412" spans="5:5" x14ac:dyDescent="0.2">
      <c r="E412" s="11"/>
    </row>
    <row r="413" spans="5:5" x14ac:dyDescent="0.2">
      <c r="E413" s="11"/>
    </row>
    <row r="414" spans="5:5" x14ac:dyDescent="0.2">
      <c r="E414" s="11"/>
    </row>
    <row r="415" spans="5:5" x14ac:dyDescent="0.2">
      <c r="E415" s="11"/>
    </row>
    <row r="416" spans="5:5" x14ac:dyDescent="0.2">
      <c r="E416" s="11"/>
    </row>
    <row r="417" spans="5:5" x14ac:dyDescent="0.2">
      <c r="E417" s="11"/>
    </row>
    <row r="418" spans="5:5" x14ac:dyDescent="0.2">
      <c r="E418" s="11"/>
    </row>
    <row r="419" spans="5:5" x14ac:dyDescent="0.2">
      <c r="E419" s="11"/>
    </row>
    <row r="420" spans="5:5" x14ac:dyDescent="0.2">
      <c r="E420" s="11"/>
    </row>
    <row r="421" spans="5:5" x14ac:dyDescent="0.2">
      <c r="E421" s="11"/>
    </row>
    <row r="422" spans="5:5" x14ac:dyDescent="0.2">
      <c r="E422" s="11"/>
    </row>
    <row r="423" spans="5:5" x14ac:dyDescent="0.2">
      <c r="E423" s="11"/>
    </row>
    <row r="424" spans="5:5" x14ac:dyDescent="0.2">
      <c r="E424" s="11"/>
    </row>
    <row r="425" spans="5:5" x14ac:dyDescent="0.2">
      <c r="E425" s="11"/>
    </row>
    <row r="426" spans="5:5" x14ac:dyDescent="0.2">
      <c r="E426" s="11"/>
    </row>
    <row r="427" spans="5:5" x14ac:dyDescent="0.2">
      <c r="E427" s="11"/>
    </row>
    <row r="428" spans="5:5" x14ac:dyDescent="0.2">
      <c r="E428" s="11"/>
    </row>
    <row r="429" spans="5:5" x14ac:dyDescent="0.2">
      <c r="E429" s="11"/>
    </row>
    <row r="430" spans="5:5" x14ac:dyDescent="0.2">
      <c r="E430" s="11"/>
    </row>
    <row r="431" spans="5:5" x14ac:dyDescent="0.2">
      <c r="E431" s="11"/>
    </row>
    <row r="432" spans="5:5" x14ac:dyDescent="0.2">
      <c r="E432" s="11"/>
    </row>
    <row r="433" spans="5:5" x14ac:dyDescent="0.2">
      <c r="E433" s="11"/>
    </row>
    <row r="434" spans="5:5" x14ac:dyDescent="0.2">
      <c r="E434" s="11"/>
    </row>
    <row r="435" spans="5:5" x14ac:dyDescent="0.2">
      <c r="E435" s="11"/>
    </row>
    <row r="436" spans="5:5" x14ac:dyDescent="0.2">
      <c r="E436" s="11"/>
    </row>
    <row r="437" spans="5:5" x14ac:dyDescent="0.2">
      <c r="E437" s="11"/>
    </row>
    <row r="438" spans="5:5" x14ac:dyDescent="0.2">
      <c r="E438" s="11"/>
    </row>
    <row r="439" spans="5:5" x14ac:dyDescent="0.2">
      <c r="E439" s="11"/>
    </row>
    <row r="440" spans="5:5" x14ac:dyDescent="0.2">
      <c r="E440" s="11"/>
    </row>
    <row r="441" spans="5:5" x14ac:dyDescent="0.2">
      <c r="E441" s="11"/>
    </row>
    <row r="442" spans="5:5" x14ac:dyDescent="0.2">
      <c r="E442" s="11"/>
    </row>
    <row r="443" spans="5:5" x14ac:dyDescent="0.2">
      <c r="E443" s="11"/>
    </row>
    <row r="444" spans="5:5" x14ac:dyDescent="0.2">
      <c r="E444" s="11"/>
    </row>
    <row r="445" spans="5:5" x14ac:dyDescent="0.2">
      <c r="E445" s="11"/>
    </row>
    <row r="446" spans="5:5" x14ac:dyDescent="0.2">
      <c r="E446" s="11"/>
    </row>
    <row r="447" spans="5:5" x14ac:dyDescent="0.2">
      <c r="E447" s="11"/>
    </row>
    <row r="448" spans="5:5" x14ac:dyDescent="0.2">
      <c r="E448" s="11"/>
    </row>
    <row r="449" spans="5:5" x14ac:dyDescent="0.2">
      <c r="E449" s="11"/>
    </row>
    <row r="450" spans="5:5" x14ac:dyDescent="0.2">
      <c r="E450" s="11"/>
    </row>
    <row r="451" spans="5:5" x14ac:dyDescent="0.2">
      <c r="E451" s="11"/>
    </row>
    <row r="452" spans="5:5" x14ac:dyDescent="0.2">
      <c r="E452" s="11"/>
    </row>
    <row r="453" spans="5:5" x14ac:dyDescent="0.2">
      <c r="E453" s="11"/>
    </row>
    <row r="454" spans="5:5" x14ac:dyDescent="0.2">
      <c r="E454" s="11"/>
    </row>
    <row r="455" spans="5:5" x14ac:dyDescent="0.2">
      <c r="E455" s="11"/>
    </row>
    <row r="456" spans="5:5" x14ac:dyDescent="0.2">
      <c r="E456" s="11"/>
    </row>
    <row r="457" spans="5:5" x14ac:dyDescent="0.2">
      <c r="E457" s="11"/>
    </row>
    <row r="458" spans="5:5" x14ac:dyDescent="0.2">
      <c r="E458" s="11"/>
    </row>
    <row r="459" spans="5:5" x14ac:dyDescent="0.2">
      <c r="E459" s="11"/>
    </row>
    <row r="460" spans="5:5" x14ac:dyDescent="0.2">
      <c r="E460" s="11"/>
    </row>
    <row r="461" spans="5:5" x14ac:dyDescent="0.2">
      <c r="E461" s="11"/>
    </row>
    <row r="462" spans="5:5" x14ac:dyDescent="0.2">
      <c r="E462" s="11"/>
    </row>
    <row r="463" spans="5:5" x14ac:dyDescent="0.2">
      <c r="E463" s="11"/>
    </row>
    <row r="464" spans="5:5" x14ac:dyDescent="0.2">
      <c r="E464" s="11"/>
    </row>
    <row r="465" spans="5:5" x14ac:dyDescent="0.2">
      <c r="E465" s="11"/>
    </row>
    <row r="466" spans="5:5" x14ac:dyDescent="0.2">
      <c r="E466" s="11"/>
    </row>
    <row r="467" spans="5:5" x14ac:dyDescent="0.2">
      <c r="E467" s="11"/>
    </row>
    <row r="468" spans="5:5" x14ac:dyDescent="0.2">
      <c r="E468" s="11"/>
    </row>
    <row r="469" spans="5:5" x14ac:dyDescent="0.2">
      <c r="E469" s="11"/>
    </row>
    <row r="470" spans="5:5" x14ac:dyDescent="0.2">
      <c r="E470" s="11"/>
    </row>
    <row r="471" spans="5:5" x14ac:dyDescent="0.2">
      <c r="E471" s="11"/>
    </row>
    <row r="472" spans="5:5" x14ac:dyDescent="0.2">
      <c r="E472" s="11"/>
    </row>
    <row r="473" spans="5:5" x14ac:dyDescent="0.2">
      <c r="E473" s="11"/>
    </row>
    <row r="474" spans="5:5" x14ac:dyDescent="0.2">
      <c r="E474" s="11"/>
    </row>
    <row r="475" spans="5:5" x14ac:dyDescent="0.2">
      <c r="E475" s="11"/>
    </row>
    <row r="476" spans="5:5" x14ac:dyDescent="0.2">
      <c r="E476" s="11"/>
    </row>
    <row r="477" spans="5:5" x14ac:dyDescent="0.2">
      <c r="E477" s="11"/>
    </row>
    <row r="478" spans="5:5" x14ac:dyDescent="0.2">
      <c r="E478" s="11"/>
    </row>
    <row r="479" spans="5:5" x14ac:dyDescent="0.2">
      <c r="E479" s="11"/>
    </row>
    <row r="480" spans="5:5" x14ac:dyDescent="0.2">
      <c r="E480" s="11"/>
    </row>
    <row r="481" spans="5:5" x14ac:dyDescent="0.2">
      <c r="E481" s="11"/>
    </row>
    <row r="482" spans="5:5" x14ac:dyDescent="0.2">
      <c r="E482" s="11"/>
    </row>
    <row r="483" spans="5:5" x14ac:dyDescent="0.2">
      <c r="E483" s="11"/>
    </row>
    <row r="484" spans="5:5" x14ac:dyDescent="0.2">
      <c r="E484" s="11"/>
    </row>
    <row r="485" spans="5:5" x14ac:dyDescent="0.2">
      <c r="E485" s="11"/>
    </row>
    <row r="486" spans="5:5" x14ac:dyDescent="0.2">
      <c r="E486" s="11"/>
    </row>
    <row r="487" spans="5:5" x14ac:dyDescent="0.2">
      <c r="E487" s="11"/>
    </row>
    <row r="488" spans="5:5" x14ac:dyDescent="0.2">
      <c r="E488" s="11"/>
    </row>
    <row r="489" spans="5:5" x14ac:dyDescent="0.2">
      <c r="E489" s="11"/>
    </row>
    <row r="490" spans="5:5" x14ac:dyDescent="0.2">
      <c r="E490" s="11"/>
    </row>
    <row r="491" spans="5:5" x14ac:dyDescent="0.2">
      <c r="E491" s="11"/>
    </row>
    <row r="492" spans="5:5" x14ac:dyDescent="0.2">
      <c r="E492" s="11"/>
    </row>
    <row r="493" spans="5:5" x14ac:dyDescent="0.2">
      <c r="E493" s="11"/>
    </row>
    <row r="494" spans="5:5" x14ac:dyDescent="0.2">
      <c r="E494" s="11"/>
    </row>
    <row r="495" spans="5:5" x14ac:dyDescent="0.2">
      <c r="E495" s="11"/>
    </row>
    <row r="496" spans="5:5" x14ac:dyDescent="0.2">
      <c r="E496" s="11"/>
    </row>
    <row r="497" spans="5:5" x14ac:dyDescent="0.2">
      <c r="E497" s="11"/>
    </row>
    <row r="498" spans="5:5" x14ac:dyDescent="0.2">
      <c r="E498" s="11"/>
    </row>
    <row r="499" spans="5:5" x14ac:dyDescent="0.2">
      <c r="E499" s="11"/>
    </row>
    <row r="500" spans="5:5" x14ac:dyDescent="0.2">
      <c r="E500" s="11"/>
    </row>
    <row r="501" spans="5:5" x14ac:dyDescent="0.2">
      <c r="E501" s="11"/>
    </row>
    <row r="502" spans="5:5" x14ac:dyDescent="0.2">
      <c r="E502" s="11"/>
    </row>
    <row r="503" spans="5:5" x14ac:dyDescent="0.2">
      <c r="E503" s="11"/>
    </row>
    <row r="504" spans="5:5" x14ac:dyDescent="0.2">
      <c r="E504" s="11"/>
    </row>
    <row r="505" spans="5:5" x14ac:dyDescent="0.2">
      <c r="E505" s="11"/>
    </row>
    <row r="506" spans="5:5" x14ac:dyDescent="0.2">
      <c r="E506" s="11"/>
    </row>
    <row r="507" spans="5:5" x14ac:dyDescent="0.2">
      <c r="E507" s="11"/>
    </row>
    <row r="508" spans="5:5" x14ac:dyDescent="0.2">
      <c r="E508" s="11"/>
    </row>
    <row r="509" spans="5:5" x14ac:dyDescent="0.2">
      <c r="E509" s="11"/>
    </row>
    <row r="510" spans="5:5" x14ac:dyDescent="0.2">
      <c r="E510" s="11"/>
    </row>
    <row r="511" spans="5:5" x14ac:dyDescent="0.2">
      <c r="E511" s="11"/>
    </row>
    <row r="512" spans="5:5" x14ac:dyDescent="0.2">
      <c r="E512" s="11"/>
    </row>
    <row r="513" spans="5:5" x14ac:dyDescent="0.2">
      <c r="E513" s="11"/>
    </row>
    <row r="514" spans="5:5" x14ac:dyDescent="0.2">
      <c r="E514" s="11"/>
    </row>
    <row r="515" spans="5:5" x14ac:dyDescent="0.2">
      <c r="E515" s="11"/>
    </row>
    <row r="516" spans="5:5" x14ac:dyDescent="0.2">
      <c r="E516" s="11"/>
    </row>
    <row r="517" spans="5:5" x14ac:dyDescent="0.2">
      <c r="E517" s="11"/>
    </row>
    <row r="518" spans="5:5" x14ac:dyDescent="0.2">
      <c r="E518" s="11"/>
    </row>
    <row r="519" spans="5:5" x14ac:dyDescent="0.2">
      <c r="E519" s="11"/>
    </row>
    <row r="520" spans="5:5" x14ac:dyDescent="0.2">
      <c r="E520" s="11"/>
    </row>
    <row r="521" spans="5:5" x14ac:dyDescent="0.2">
      <c r="E521" s="11"/>
    </row>
    <row r="522" spans="5:5" x14ac:dyDescent="0.2">
      <c r="E522" s="11"/>
    </row>
    <row r="523" spans="5:5" x14ac:dyDescent="0.2">
      <c r="E523" s="11"/>
    </row>
    <row r="524" spans="5:5" x14ac:dyDescent="0.2">
      <c r="E524" s="11"/>
    </row>
    <row r="525" spans="5:5" x14ac:dyDescent="0.2">
      <c r="E525" s="11"/>
    </row>
    <row r="526" spans="5:5" x14ac:dyDescent="0.2">
      <c r="E526" s="11"/>
    </row>
    <row r="527" spans="5:5" x14ac:dyDescent="0.2">
      <c r="E527" s="11"/>
    </row>
    <row r="528" spans="5:5" x14ac:dyDescent="0.2">
      <c r="E528" s="11"/>
    </row>
    <row r="529" spans="5:5" x14ac:dyDescent="0.2">
      <c r="E529" s="11"/>
    </row>
    <row r="530" spans="5:5" x14ac:dyDescent="0.2">
      <c r="E530" s="11"/>
    </row>
    <row r="531" spans="5:5" x14ac:dyDescent="0.2">
      <c r="E531" s="11"/>
    </row>
    <row r="532" spans="5:5" x14ac:dyDescent="0.2">
      <c r="E532" s="11"/>
    </row>
    <row r="533" spans="5:5" x14ac:dyDescent="0.2">
      <c r="E533" s="11"/>
    </row>
    <row r="534" spans="5:5" x14ac:dyDescent="0.2">
      <c r="E534" s="11"/>
    </row>
    <row r="535" spans="5:5" x14ac:dyDescent="0.2">
      <c r="E535" s="11"/>
    </row>
    <row r="536" spans="5:5" x14ac:dyDescent="0.2">
      <c r="E536" s="11"/>
    </row>
    <row r="537" spans="5:5" x14ac:dyDescent="0.2">
      <c r="E537" s="11"/>
    </row>
    <row r="538" spans="5:5" x14ac:dyDescent="0.2">
      <c r="E538" s="11"/>
    </row>
    <row r="539" spans="5:5" x14ac:dyDescent="0.2">
      <c r="E539" s="11"/>
    </row>
    <row r="540" spans="5:5" x14ac:dyDescent="0.2">
      <c r="E540" s="11"/>
    </row>
    <row r="541" spans="5:5" x14ac:dyDescent="0.2">
      <c r="E541" s="11"/>
    </row>
    <row r="542" spans="5:5" x14ac:dyDescent="0.2">
      <c r="E542" s="11"/>
    </row>
    <row r="543" spans="5:5" x14ac:dyDescent="0.2">
      <c r="E543" s="11"/>
    </row>
    <row r="544" spans="5:5" x14ac:dyDescent="0.2">
      <c r="E544" s="11"/>
    </row>
    <row r="545" spans="5:5" x14ac:dyDescent="0.2">
      <c r="E545" s="11"/>
    </row>
    <row r="546" spans="5:5" x14ac:dyDescent="0.2">
      <c r="E546" s="11"/>
    </row>
    <row r="547" spans="5:5" x14ac:dyDescent="0.2">
      <c r="E547" s="11"/>
    </row>
    <row r="548" spans="5:5" x14ac:dyDescent="0.2">
      <c r="E548" s="11"/>
    </row>
    <row r="549" spans="5:5" x14ac:dyDescent="0.2">
      <c r="E549" s="11"/>
    </row>
    <row r="550" spans="5:5" x14ac:dyDescent="0.2">
      <c r="E550" s="11"/>
    </row>
    <row r="551" spans="5:5" x14ac:dyDescent="0.2">
      <c r="E551" s="11"/>
    </row>
    <row r="552" spans="5:5" x14ac:dyDescent="0.2">
      <c r="E552" s="11"/>
    </row>
    <row r="553" spans="5:5" x14ac:dyDescent="0.2">
      <c r="E553" s="11"/>
    </row>
    <row r="554" spans="5:5" x14ac:dyDescent="0.2">
      <c r="E554" s="11"/>
    </row>
    <row r="555" spans="5:5" x14ac:dyDescent="0.2">
      <c r="E555" s="11"/>
    </row>
    <row r="556" spans="5:5" x14ac:dyDescent="0.2">
      <c r="E556" s="11"/>
    </row>
    <row r="557" spans="5:5" x14ac:dyDescent="0.2">
      <c r="E557" s="11"/>
    </row>
    <row r="558" spans="5:5" x14ac:dyDescent="0.2">
      <c r="E558" s="11"/>
    </row>
    <row r="559" spans="5:5" x14ac:dyDescent="0.2">
      <c r="E559" s="11"/>
    </row>
    <row r="560" spans="5:5" x14ac:dyDescent="0.2">
      <c r="E560" s="11"/>
    </row>
    <row r="561" spans="5:5" x14ac:dyDescent="0.2">
      <c r="E561" s="11"/>
    </row>
    <row r="562" spans="5:5" x14ac:dyDescent="0.2">
      <c r="E562" s="11"/>
    </row>
    <row r="563" spans="5:5" x14ac:dyDescent="0.2">
      <c r="E563" s="11"/>
    </row>
    <row r="564" spans="5:5" x14ac:dyDescent="0.2">
      <c r="E564" s="11"/>
    </row>
    <row r="565" spans="5:5" x14ac:dyDescent="0.2">
      <c r="E565" s="11"/>
    </row>
    <row r="566" spans="5:5" x14ac:dyDescent="0.2">
      <c r="E566" s="11"/>
    </row>
    <row r="567" spans="5:5" x14ac:dyDescent="0.2">
      <c r="E567" s="11"/>
    </row>
    <row r="568" spans="5:5" x14ac:dyDescent="0.2">
      <c r="E568" s="11"/>
    </row>
    <row r="569" spans="5:5" x14ac:dyDescent="0.2">
      <c r="E569" s="11"/>
    </row>
    <row r="570" spans="5:5" x14ac:dyDescent="0.2">
      <c r="E570" s="11"/>
    </row>
    <row r="571" spans="5:5" x14ac:dyDescent="0.2">
      <c r="E571" s="11"/>
    </row>
    <row r="572" spans="5:5" x14ac:dyDescent="0.2">
      <c r="E572" s="11"/>
    </row>
    <row r="573" spans="5:5" x14ac:dyDescent="0.2">
      <c r="E573" s="11"/>
    </row>
    <row r="574" spans="5:5" x14ac:dyDescent="0.2">
      <c r="E574" s="11"/>
    </row>
    <row r="575" spans="5:5" x14ac:dyDescent="0.2">
      <c r="E575" s="11"/>
    </row>
    <row r="576" spans="5:5" x14ac:dyDescent="0.2">
      <c r="E576" s="11"/>
    </row>
    <row r="577" spans="5:5" x14ac:dyDescent="0.2">
      <c r="E577" s="11"/>
    </row>
    <row r="578" spans="5:5" x14ac:dyDescent="0.2">
      <c r="E578" s="11"/>
    </row>
    <row r="579" spans="5:5" x14ac:dyDescent="0.2">
      <c r="E579" s="11"/>
    </row>
    <row r="580" spans="5:5" x14ac:dyDescent="0.2">
      <c r="E580" s="11"/>
    </row>
    <row r="581" spans="5:5" x14ac:dyDescent="0.2">
      <c r="E581" s="11"/>
    </row>
    <row r="582" spans="5:5" x14ac:dyDescent="0.2">
      <c r="E582" s="11"/>
    </row>
    <row r="583" spans="5:5" x14ac:dyDescent="0.2">
      <c r="E583" s="11"/>
    </row>
    <row r="584" spans="5:5" x14ac:dyDescent="0.2">
      <c r="E584" s="11"/>
    </row>
    <row r="585" spans="5:5" x14ac:dyDescent="0.2">
      <c r="E585" s="11"/>
    </row>
    <row r="586" spans="5:5" x14ac:dyDescent="0.2">
      <c r="E586" s="11"/>
    </row>
    <row r="587" spans="5:5" x14ac:dyDescent="0.2">
      <c r="E587" s="11"/>
    </row>
    <row r="588" spans="5:5" x14ac:dyDescent="0.2">
      <c r="E588" s="11"/>
    </row>
    <row r="589" spans="5:5" x14ac:dyDescent="0.2">
      <c r="E589" s="11"/>
    </row>
    <row r="590" spans="5:5" x14ac:dyDescent="0.2">
      <c r="E590" s="11"/>
    </row>
    <row r="591" spans="5:5" x14ac:dyDescent="0.2">
      <c r="E591" s="11"/>
    </row>
    <row r="592" spans="5:5" x14ac:dyDescent="0.2">
      <c r="E592" s="11"/>
    </row>
    <row r="593" spans="5:5" x14ac:dyDescent="0.2">
      <c r="E593" s="11"/>
    </row>
    <row r="594" spans="5:5" x14ac:dyDescent="0.2">
      <c r="E594" s="11"/>
    </row>
    <row r="595" spans="5:5" x14ac:dyDescent="0.2">
      <c r="E595" s="11"/>
    </row>
    <row r="596" spans="5:5" x14ac:dyDescent="0.2">
      <c r="E596" s="11"/>
    </row>
    <row r="597" spans="5:5" x14ac:dyDescent="0.2">
      <c r="E597" s="11"/>
    </row>
    <row r="598" spans="5:5" x14ac:dyDescent="0.2">
      <c r="E598" s="11"/>
    </row>
    <row r="599" spans="5:5" x14ac:dyDescent="0.2">
      <c r="E599" s="11"/>
    </row>
    <row r="600" spans="5:5" x14ac:dyDescent="0.2">
      <c r="E600" s="11"/>
    </row>
    <row r="601" spans="5:5" x14ac:dyDescent="0.2">
      <c r="E601" s="11"/>
    </row>
    <row r="602" spans="5:5" x14ac:dyDescent="0.2">
      <c r="E602" s="11"/>
    </row>
    <row r="603" spans="5:5" x14ac:dyDescent="0.2">
      <c r="E603" s="11"/>
    </row>
    <row r="604" spans="5:5" x14ac:dyDescent="0.2">
      <c r="E604" s="11"/>
    </row>
    <row r="605" spans="5:5" x14ac:dyDescent="0.2">
      <c r="E605" s="11"/>
    </row>
    <row r="606" spans="5:5" x14ac:dyDescent="0.2">
      <c r="E606" s="11"/>
    </row>
    <row r="607" spans="5:5" x14ac:dyDescent="0.2">
      <c r="E607" s="11"/>
    </row>
    <row r="608" spans="5:5" x14ac:dyDescent="0.2">
      <c r="E608" s="11"/>
    </row>
    <row r="609" spans="5:5" x14ac:dyDescent="0.2">
      <c r="E609" s="11"/>
    </row>
    <row r="610" spans="5:5" x14ac:dyDescent="0.2">
      <c r="E610" s="11"/>
    </row>
    <row r="611" spans="5:5" x14ac:dyDescent="0.2">
      <c r="E611" s="11"/>
    </row>
    <row r="612" spans="5:5" x14ac:dyDescent="0.2">
      <c r="E612" s="11"/>
    </row>
    <row r="613" spans="5:5" x14ac:dyDescent="0.2">
      <c r="E613" s="11"/>
    </row>
    <row r="614" spans="5:5" x14ac:dyDescent="0.2">
      <c r="E614" s="11"/>
    </row>
    <row r="615" spans="5:5" x14ac:dyDescent="0.2">
      <c r="E615" s="11"/>
    </row>
    <row r="616" spans="5:5" x14ac:dyDescent="0.2">
      <c r="E616" s="11"/>
    </row>
    <row r="617" spans="5:5" x14ac:dyDescent="0.2">
      <c r="E617" s="11"/>
    </row>
    <row r="618" spans="5:5" x14ac:dyDescent="0.2">
      <c r="E618" s="11"/>
    </row>
    <row r="619" spans="5:5" x14ac:dyDescent="0.2">
      <c r="E619" s="11"/>
    </row>
    <row r="620" spans="5:5" x14ac:dyDescent="0.2">
      <c r="E620" s="11"/>
    </row>
    <row r="621" spans="5:5" x14ac:dyDescent="0.2">
      <c r="E621" s="11"/>
    </row>
    <row r="622" spans="5:5" x14ac:dyDescent="0.2">
      <c r="E622" s="11"/>
    </row>
    <row r="623" spans="5:5" x14ac:dyDescent="0.2">
      <c r="E623" s="11"/>
    </row>
    <row r="624" spans="5:5" x14ac:dyDescent="0.2">
      <c r="E624" s="11"/>
    </row>
    <row r="625" spans="5:5" x14ac:dyDescent="0.2">
      <c r="E625" s="11"/>
    </row>
    <row r="626" spans="5:5" x14ac:dyDescent="0.2">
      <c r="E626" s="11"/>
    </row>
    <row r="627" spans="5:5" x14ac:dyDescent="0.2">
      <c r="E627" s="11"/>
    </row>
    <row r="628" spans="5:5" x14ac:dyDescent="0.2">
      <c r="E628" s="11"/>
    </row>
    <row r="629" spans="5:5" x14ac:dyDescent="0.2">
      <c r="E629" s="11"/>
    </row>
    <row r="630" spans="5:5" x14ac:dyDescent="0.2">
      <c r="E630" s="11"/>
    </row>
    <row r="631" spans="5:5" x14ac:dyDescent="0.2">
      <c r="E631" s="11"/>
    </row>
    <row r="632" spans="5:5" x14ac:dyDescent="0.2">
      <c r="E632" s="11"/>
    </row>
    <row r="633" spans="5:5" x14ac:dyDescent="0.2">
      <c r="E633" s="11"/>
    </row>
    <row r="634" spans="5:5" x14ac:dyDescent="0.2">
      <c r="E634" s="11"/>
    </row>
    <row r="635" spans="5:5" x14ac:dyDescent="0.2">
      <c r="E635" s="11"/>
    </row>
    <row r="636" spans="5:5" x14ac:dyDescent="0.2">
      <c r="E636" s="11"/>
    </row>
    <row r="637" spans="5:5" x14ac:dyDescent="0.2">
      <c r="E637" s="11"/>
    </row>
    <row r="638" spans="5:5" x14ac:dyDescent="0.2">
      <c r="E638" s="11"/>
    </row>
    <row r="639" spans="5:5" x14ac:dyDescent="0.2">
      <c r="E639" s="11"/>
    </row>
    <row r="640" spans="5:5" x14ac:dyDescent="0.2">
      <c r="E640" s="11"/>
    </row>
    <row r="641" spans="5:5" x14ac:dyDescent="0.2">
      <c r="E641" s="11"/>
    </row>
    <row r="642" spans="5:5" x14ac:dyDescent="0.2">
      <c r="E642" s="11"/>
    </row>
    <row r="643" spans="5:5" x14ac:dyDescent="0.2">
      <c r="E643" s="11"/>
    </row>
    <row r="644" spans="5:5" x14ac:dyDescent="0.2">
      <c r="E644" s="11"/>
    </row>
    <row r="645" spans="5:5" x14ac:dyDescent="0.2">
      <c r="E645" s="11"/>
    </row>
    <row r="646" spans="5:5" x14ac:dyDescent="0.2">
      <c r="E646" s="11"/>
    </row>
    <row r="647" spans="5:5" x14ac:dyDescent="0.2">
      <c r="E647" s="11"/>
    </row>
    <row r="648" spans="5:5" x14ac:dyDescent="0.2">
      <c r="E648" s="11"/>
    </row>
    <row r="649" spans="5:5" x14ac:dyDescent="0.2">
      <c r="E649" s="11"/>
    </row>
    <row r="650" spans="5:5" x14ac:dyDescent="0.2">
      <c r="E650" s="11"/>
    </row>
    <row r="651" spans="5:5" x14ac:dyDescent="0.2">
      <c r="E651" s="11"/>
    </row>
    <row r="652" spans="5:5" x14ac:dyDescent="0.2">
      <c r="E652" s="11"/>
    </row>
    <row r="653" spans="5:5" x14ac:dyDescent="0.2">
      <c r="E653" s="11"/>
    </row>
    <row r="654" spans="5:5" x14ac:dyDescent="0.2">
      <c r="E654" s="11"/>
    </row>
    <row r="655" spans="5:5" x14ac:dyDescent="0.2">
      <c r="E655" s="11"/>
    </row>
    <row r="656" spans="5:5" x14ac:dyDescent="0.2">
      <c r="E656" s="11"/>
    </row>
    <row r="657" spans="5:5" x14ac:dyDescent="0.2">
      <c r="E657" s="11"/>
    </row>
    <row r="658" spans="5:5" x14ac:dyDescent="0.2">
      <c r="E658" s="11"/>
    </row>
    <row r="659" spans="5:5" x14ac:dyDescent="0.2">
      <c r="E659" s="11"/>
    </row>
    <row r="660" spans="5:5" x14ac:dyDescent="0.2">
      <c r="E660" s="11"/>
    </row>
    <row r="661" spans="5:5" x14ac:dyDescent="0.2">
      <c r="E661" s="11"/>
    </row>
    <row r="662" spans="5:5" x14ac:dyDescent="0.2">
      <c r="E662" s="11"/>
    </row>
    <row r="663" spans="5:5" x14ac:dyDescent="0.2">
      <c r="E663" s="11"/>
    </row>
    <row r="664" spans="5:5" x14ac:dyDescent="0.2">
      <c r="E664" s="11"/>
    </row>
    <row r="665" spans="5:5" x14ac:dyDescent="0.2">
      <c r="E665" s="11"/>
    </row>
    <row r="666" spans="5:5" x14ac:dyDescent="0.2">
      <c r="E666" s="11"/>
    </row>
    <row r="667" spans="5:5" x14ac:dyDescent="0.2">
      <c r="E667" s="11"/>
    </row>
    <row r="668" spans="5:5" x14ac:dyDescent="0.2">
      <c r="E668" s="11"/>
    </row>
    <row r="669" spans="5:5" x14ac:dyDescent="0.2">
      <c r="E669" s="11"/>
    </row>
    <row r="670" spans="5:5" x14ac:dyDescent="0.2">
      <c r="E670" s="11"/>
    </row>
    <row r="671" spans="5:5" x14ac:dyDescent="0.2">
      <c r="E671" s="11"/>
    </row>
    <row r="672" spans="5:5" x14ac:dyDescent="0.2">
      <c r="E672" s="11"/>
    </row>
    <row r="673" spans="5:5" x14ac:dyDescent="0.2">
      <c r="E673" s="11"/>
    </row>
    <row r="674" spans="5:5" x14ac:dyDescent="0.2">
      <c r="E674" s="11"/>
    </row>
    <row r="675" spans="5:5" x14ac:dyDescent="0.2">
      <c r="E675" s="11"/>
    </row>
    <row r="676" spans="5:5" x14ac:dyDescent="0.2">
      <c r="E676" s="11"/>
    </row>
    <row r="677" spans="5:5" x14ac:dyDescent="0.2">
      <c r="E677" s="11"/>
    </row>
    <row r="678" spans="5:5" x14ac:dyDescent="0.2">
      <c r="E678" s="11"/>
    </row>
    <row r="679" spans="5:5" x14ac:dyDescent="0.2">
      <c r="E679" s="11"/>
    </row>
    <row r="680" spans="5:5" x14ac:dyDescent="0.2">
      <c r="E680" s="11"/>
    </row>
    <row r="681" spans="5:5" x14ac:dyDescent="0.2">
      <c r="E681" s="11"/>
    </row>
    <row r="682" spans="5:5" x14ac:dyDescent="0.2">
      <c r="E682" s="11"/>
    </row>
    <row r="683" spans="5:5" x14ac:dyDescent="0.2">
      <c r="E683" s="11"/>
    </row>
    <row r="684" spans="5:5" x14ac:dyDescent="0.2">
      <c r="E684" s="11"/>
    </row>
    <row r="685" spans="5:5" x14ac:dyDescent="0.2">
      <c r="E685" s="11"/>
    </row>
    <row r="686" spans="5:5" x14ac:dyDescent="0.2">
      <c r="E686" s="11"/>
    </row>
    <row r="687" spans="5:5" x14ac:dyDescent="0.2">
      <c r="E687" s="11"/>
    </row>
    <row r="688" spans="5:5" x14ac:dyDescent="0.2">
      <c r="E688" s="11"/>
    </row>
    <row r="689" spans="5:5" x14ac:dyDescent="0.2">
      <c r="E689" s="11"/>
    </row>
    <row r="690" spans="5:5" x14ac:dyDescent="0.2">
      <c r="E690" s="11"/>
    </row>
    <row r="691" spans="5:5" x14ac:dyDescent="0.2">
      <c r="E691" s="11"/>
    </row>
    <row r="692" spans="5:5" x14ac:dyDescent="0.2">
      <c r="E692" s="11"/>
    </row>
    <row r="693" spans="5:5" x14ac:dyDescent="0.2">
      <c r="E693" s="11"/>
    </row>
    <row r="694" spans="5:5" x14ac:dyDescent="0.2">
      <c r="E694" s="11"/>
    </row>
    <row r="695" spans="5:5" x14ac:dyDescent="0.2">
      <c r="E695" s="11"/>
    </row>
    <row r="696" spans="5:5" x14ac:dyDescent="0.2">
      <c r="E696" s="11"/>
    </row>
    <row r="697" spans="5:5" x14ac:dyDescent="0.2">
      <c r="E697" s="11"/>
    </row>
    <row r="698" spans="5:5" x14ac:dyDescent="0.2">
      <c r="E698" s="11"/>
    </row>
    <row r="699" spans="5:5" x14ac:dyDescent="0.2">
      <c r="E699" s="11"/>
    </row>
    <row r="700" spans="5:5" x14ac:dyDescent="0.2">
      <c r="E700" s="11"/>
    </row>
    <row r="701" spans="5:5" x14ac:dyDescent="0.2">
      <c r="E701" s="11"/>
    </row>
    <row r="702" spans="5:5" x14ac:dyDescent="0.2">
      <c r="E702" s="11"/>
    </row>
    <row r="703" spans="5:5" x14ac:dyDescent="0.2">
      <c r="E703" s="11"/>
    </row>
    <row r="704" spans="5:5" x14ac:dyDescent="0.2">
      <c r="E704" s="11"/>
    </row>
    <row r="705" spans="5:5" x14ac:dyDescent="0.2">
      <c r="E705" s="11"/>
    </row>
    <row r="706" spans="5:5" x14ac:dyDescent="0.2">
      <c r="E706" s="11"/>
    </row>
    <row r="707" spans="5:5" x14ac:dyDescent="0.2">
      <c r="E707" s="11"/>
    </row>
    <row r="708" spans="5:5" x14ac:dyDescent="0.2">
      <c r="E708" s="11"/>
    </row>
    <row r="709" spans="5:5" x14ac:dyDescent="0.2">
      <c r="E709" s="11"/>
    </row>
    <row r="710" spans="5:5" x14ac:dyDescent="0.2">
      <c r="E710" s="11"/>
    </row>
    <row r="711" spans="5:5" x14ac:dyDescent="0.2">
      <c r="E711" s="11"/>
    </row>
    <row r="712" spans="5:5" x14ac:dyDescent="0.2">
      <c r="E712" s="11"/>
    </row>
    <row r="713" spans="5:5" x14ac:dyDescent="0.2">
      <c r="E713" s="11"/>
    </row>
    <row r="714" spans="5:5" x14ac:dyDescent="0.2">
      <c r="E714" s="11"/>
    </row>
    <row r="715" spans="5:5" x14ac:dyDescent="0.2">
      <c r="E715" s="11"/>
    </row>
    <row r="716" spans="5:5" x14ac:dyDescent="0.2">
      <c r="E716" s="11"/>
    </row>
    <row r="717" spans="5:5" x14ac:dyDescent="0.2">
      <c r="E717" s="11"/>
    </row>
    <row r="718" spans="5:5" x14ac:dyDescent="0.2">
      <c r="E718" s="11"/>
    </row>
    <row r="719" spans="5:5" x14ac:dyDescent="0.2">
      <c r="E719" s="11"/>
    </row>
    <row r="720" spans="5:5" x14ac:dyDescent="0.2">
      <c r="E720" s="11"/>
    </row>
    <row r="721" spans="5:5" x14ac:dyDescent="0.2">
      <c r="E721" s="11"/>
    </row>
    <row r="722" spans="5:5" x14ac:dyDescent="0.2">
      <c r="E722" s="11"/>
    </row>
    <row r="723" spans="5:5" x14ac:dyDescent="0.2">
      <c r="E723" s="11"/>
    </row>
    <row r="724" spans="5:5" x14ac:dyDescent="0.2">
      <c r="E724" s="11"/>
    </row>
    <row r="725" spans="5:5" x14ac:dyDescent="0.2">
      <c r="E725" s="11"/>
    </row>
    <row r="726" spans="5:5" x14ac:dyDescent="0.2">
      <c r="E726" s="11"/>
    </row>
    <row r="727" spans="5:5" x14ac:dyDescent="0.2">
      <c r="E727" s="11"/>
    </row>
    <row r="728" spans="5:5" x14ac:dyDescent="0.2">
      <c r="E728" s="11"/>
    </row>
    <row r="729" spans="5:5" x14ac:dyDescent="0.2">
      <c r="E729" s="11"/>
    </row>
    <row r="730" spans="5:5" x14ac:dyDescent="0.2">
      <c r="E730" s="11"/>
    </row>
    <row r="731" spans="5:5" x14ac:dyDescent="0.2">
      <c r="E731" s="11"/>
    </row>
    <row r="732" spans="5:5" x14ac:dyDescent="0.2">
      <c r="E732" s="11"/>
    </row>
    <row r="733" spans="5:5" x14ac:dyDescent="0.2">
      <c r="E733" s="11"/>
    </row>
    <row r="734" spans="5:5" x14ac:dyDescent="0.2">
      <c r="E734" s="11"/>
    </row>
    <row r="735" spans="5:5" x14ac:dyDescent="0.2">
      <c r="E735" s="11"/>
    </row>
    <row r="736" spans="5:5" x14ac:dyDescent="0.2">
      <c r="E736" s="11"/>
    </row>
    <row r="737" spans="5:5" x14ac:dyDescent="0.2">
      <c r="E737" s="11"/>
    </row>
    <row r="738" spans="5:5" x14ac:dyDescent="0.2">
      <c r="E738" s="11"/>
    </row>
    <row r="739" spans="5:5" x14ac:dyDescent="0.2">
      <c r="E739" s="11"/>
    </row>
    <row r="740" spans="5:5" x14ac:dyDescent="0.2">
      <c r="E740" s="11"/>
    </row>
    <row r="741" spans="5:5" x14ac:dyDescent="0.2">
      <c r="E741" s="11"/>
    </row>
    <row r="742" spans="5:5" x14ac:dyDescent="0.2">
      <c r="E742" s="11"/>
    </row>
    <row r="743" spans="5:5" x14ac:dyDescent="0.2">
      <c r="E743" s="11"/>
    </row>
    <row r="744" spans="5:5" x14ac:dyDescent="0.2">
      <c r="E744" s="11"/>
    </row>
    <row r="745" spans="5:5" x14ac:dyDescent="0.2">
      <c r="E745" s="11"/>
    </row>
    <row r="746" spans="5:5" x14ac:dyDescent="0.2">
      <c r="E746" s="11"/>
    </row>
    <row r="747" spans="5:5" x14ac:dyDescent="0.2">
      <c r="E747" s="11"/>
    </row>
    <row r="748" spans="5:5" x14ac:dyDescent="0.2">
      <c r="E748" s="11"/>
    </row>
    <row r="749" spans="5:5" x14ac:dyDescent="0.2">
      <c r="E749" s="11"/>
    </row>
    <row r="750" spans="5:5" x14ac:dyDescent="0.2">
      <c r="E750" s="11"/>
    </row>
    <row r="751" spans="5:5" x14ac:dyDescent="0.2">
      <c r="E751" s="11"/>
    </row>
    <row r="752" spans="5:5" x14ac:dyDescent="0.2">
      <c r="E752" s="11"/>
    </row>
    <row r="753" spans="5:5" x14ac:dyDescent="0.2">
      <c r="E753" s="11"/>
    </row>
    <row r="754" spans="5:5" x14ac:dyDescent="0.2">
      <c r="E754" s="11"/>
    </row>
    <row r="755" spans="5:5" x14ac:dyDescent="0.2">
      <c r="E755" s="11"/>
    </row>
    <row r="756" spans="5:5" x14ac:dyDescent="0.2">
      <c r="E756" s="11"/>
    </row>
    <row r="757" spans="5:5" x14ac:dyDescent="0.2">
      <c r="E757" s="11"/>
    </row>
    <row r="758" spans="5:5" x14ac:dyDescent="0.2">
      <c r="E758" s="11"/>
    </row>
    <row r="759" spans="5:5" x14ac:dyDescent="0.2">
      <c r="E759" s="11"/>
    </row>
    <row r="760" spans="5:5" x14ac:dyDescent="0.2">
      <c r="E760" s="11"/>
    </row>
    <row r="761" spans="5:5" x14ac:dyDescent="0.2">
      <c r="E761" s="11"/>
    </row>
    <row r="762" spans="5:5" x14ac:dyDescent="0.2">
      <c r="E762" s="11"/>
    </row>
    <row r="763" spans="5:5" x14ac:dyDescent="0.2">
      <c r="E763" s="11"/>
    </row>
    <row r="764" spans="5:5" x14ac:dyDescent="0.2">
      <c r="E764" s="11"/>
    </row>
    <row r="765" spans="5:5" x14ac:dyDescent="0.2">
      <c r="E765" s="11"/>
    </row>
    <row r="766" spans="5:5" x14ac:dyDescent="0.2">
      <c r="E766" s="11"/>
    </row>
    <row r="767" spans="5:5" x14ac:dyDescent="0.2">
      <c r="E767" s="11"/>
    </row>
    <row r="768" spans="5:5" x14ac:dyDescent="0.2">
      <c r="E768" s="11"/>
    </row>
    <row r="769" spans="5:5" x14ac:dyDescent="0.2">
      <c r="E769" s="11"/>
    </row>
    <row r="770" spans="5:5" x14ac:dyDescent="0.2">
      <c r="E770" s="11"/>
    </row>
    <row r="771" spans="5:5" x14ac:dyDescent="0.2">
      <c r="E771" s="11"/>
    </row>
    <row r="772" spans="5:5" x14ac:dyDescent="0.2">
      <c r="E772" s="11"/>
    </row>
    <row r="773" spans="5:5" x14ac:dyDescent="0.2">
      <c r="E773" s="11"/>
    </row>
    <row r="774" spans="5:5" x14ac:dyDescent="0.2">
      <c r="E774" s="11"/>
    </row>
    <row r="775" spans="5:5" x14ac:dyDescent="0.2">
      <c r="E775" s="11"/>
    </row>
    <row r="776" spans="5:5" x14ac:dyDescent="0.2">
      <c r="E776" s="11"/>
    </row>
    <row r="777" spans="5:5" x14ac:dyDescent="0.2">
      <c r="E777" s="11"/>
    </row>
    <row r="778" spans="5:5" x14ac:dyDescent="0.2">
      <c r="E778" s="11"/>
    </row>
    <row r="779" spans="5:5" x14ac:dyDescent="0.2">
      <c r="E779" s="11"/>
    </row>
    <row r="780" spans="5:5" x14ac:dyDescent="0.2">
      <c r="E780" s="11"/>
    </row>
    <row r="781" spans="5:5" x14ac:dyDescent="0.2">
      <c r="E781" s="11"/>
    </row>
    <row r="782" spans="5:5" x14ac:dyDescent="0.2">
      <c r="E782" s="11"/>
    </row>
    <row r="783" spans="5:5" x14ac:dyDescent="0.2">
      <c r="E783" s="11"/>
    </row>
    <row r="784" spans="5:5" x14ac:dyDescent="0.2">
      <c r="E784" s="11"/>
    </row>
    <row r="785" spans="5:5" x14ac:dyDescent="0.2">
      <c r="E785" s="11"/>
    </row>
    <row r="786" spans="5:5" x14ac:dyDescent="0.2">
      <c r="E786" s="11"/>
    </row>
    <row r="787" spans="5:5" x14ac:dyDescent="0.2">
      <c r="E787" s="11"/>
    </row>
    <row r="788" spans="5:5" x14ac:dyDescent="0.2">
      <c r="E788" s="11"/>
    </row>
    <row r="789" spans="5:5" x14ac:dyDescent="0.2">
      <c r="E789" s="11"/>
    </row>
    <row r="790" spans="5:5" x14ac:dyDescent="0.2">
      <c r="E790" s="11"/>
    </row>
    <row r="791" spans="5:5" x14ac:dyDescent="0.2">
      <c r="E791" s="11"/>
    </row>
    <row r="792" spans="5:5" x14ac:dyDescent="0.2">
      <c r="E792" s="11"/>
    </row>
    <row r="793" spans="5:5" x14ac:dyDescent="0.2">
      <c r="E793" s="11"/>
    </row>
    <row r="794" spans="5:5" x14ac:dyDescent="0.2">
      <c r="E794" s="11"/>
    </row>
    <row r="795" spans="5:5" x14ac:dyDescent="0.2">
      <c r="E795" s="11"/>
    </row>
    <row r="796" spans="5:5" x14ac:dyDescent="0.2">
      <c r="E796" s="11"/>
    </row>
    <row r="797" spans="5:5" x14ac:dyDescent="0.2">
      <c r="E797" s="11"/>
    </row>
    <row r="798" spans="5:5" x14ac:dyDescent="0.2">
      <c r="E798" s="11"/>
    </row>
    <row r="799" spans="5:5" x14ac:dyDescent="0.2">
      <c r="E799" s="11"/>
    </row>
    <row r="800" spans="5:5" x14ac:dyDescent="0.2">
      <c r="E800" s="11"/>
    </row>
    <row r="801" spans="5:5" x14ac:dyDescent="0.2">
      <c r="E801" s="11"/>
    </row>
    <row r="802" spans="5:5" x14ac:dyDescent="0.2">
      <c r="E802" s="11"/>
    </row>
    <row r="803" spans="5:5" x14ac:dyDescent="0.2">
      <c r="E803" s="11"/>
    </row>
    <row r="804" spans="5:5" x14ac:dyDescent="0.2">
      <c r="E804" s="11"/>
    </row>
    <row r="805" spans="5:5" x14ac:dyDescent="0.2">
      <c r="E805" s="11"/>
    </row>
    <row r="806" spans="5:5" x14ac:dyDescent="0.2">
      <c r="E806" s="11"/>
    </row>
    <row r="807" spans="5:5" x14ac:dyDescent="0.2">
      <c r="E807" s="11"/>
    </row>
    <row r="808" spans="5:5" x14ac:dyDescent="0.2">
      <c r="E808" s="11"/>
    </row>
    <row r="809" spans="5:5" x14ac:dyDescent="0.2">
      <c r="E809" s="11"/>
    </row>
    <row r="810" spans="5:5" x14ac:dyDescent="0.2">
      <c r="E810" s="11"/>
    </row>
    <row r="811" spans="5:5" x14ac:dyDescent="0.2">
      <c r="E811" s="11"/>
    </row>
    <row r="812" spans="5:5" x14ac:dyDescent="0.2">
      <c r="E812" s="11"/>
    </row>
    <row r="813" spans="5:5" x14ac:dyDescent="0.2">
      <c r="E813" s="11"/>
    </row>
    <row r="814" spans="5:5" x14ac:dyDescent="0.2">
      <c r="E814" s="11"/>
    </row>
    <row r="815" spans="5:5" x14ac:dyDescent="0.2">
      <c r="E815" s="11"/>
    </row>
    <row r="816" spans="5:5" x14ac:dyDescent="0.2">
      <c r="E816" s="11"/>
    </row>
    <row r="817" spans="5:5" x14ac:dyDescent="0.2">
      <c r="E817" s="11"/>
    </row>
    <row r="818" spans="5:5" x14ac:dyDescent="0.2">
      <c r="E818" s="11"/>
    </row>
    <row r="819" spans="5:5" x14ac:dyDescent="0.2">
      <c r="E819" s="11"/>
    </row>
    <row r="820" spans="5:5" x14ac:dyDescent="0.2">
      <c r="E820" s="11"/>
    </row>
    <row r="821" spans="5:5" x14ac:dyDescent="0.2">
      <c r="E821" s="11"/>
    </row>
    <row r="822" spans="5:5" x14ac:dyDescent="0.2">
      <c r="E822" s="11"/>
    </row>
    <row r="823" spans="5:5" x14ac:dyDescent="0.2">
      <c r="E823" s="11"/>
    </row>
    <row r="824" spans="5:5" x14ac:dyDescent="0.2">
      <c r="E824" s="11"/>
    </row>
    <row r="825" spans="5:5" x14ac:dyDescent="0.2">
      <c r="E825" s="11"/>
    </row>
    <row r="826" spans="5:5" x14ac:dyDescent="0.2">
      <c r="E826" s="11"/>
    </row>
    <row r="827" spans="5:5" x14ac:dyDescent="0.2">
      <c r="E827" s="11"/>
    </row>
    <row r="828" spans="5:5" x14ac:dyDescent="0.2">
      <c r="E828" s="11"/>
    </row>
    <row r="829" spans="5:5" x14ac:dyDescent="0.2">
      <c r="E829" s="11"/>
    </row>
    <row r="830" spans="5:5" x14ac:dyDescent="0.2">
      <c r="E830" s="11"/>
    </row>
    <row r="831" spans="5:5" x14ac:dyDescent="0.2">
      <c r="E831" s="11"/>
    </row>
    <row r="832" spans="5:5" x14ac:dyDescent="0.2">
      <c r="E832" s="11"/>
    </row>
    <row r="833" spans="5:5" x14ac:dyDescent="0.2">
      <c r="E833" s="11"/>
    </row>
    <row r="834" spans="5:5" x14ac:dyDescent="0.2">
      <c r="E834" s="11"/>
    </row>
    <row r="835" spans="5:5" x14ac:dyDescent="0.2">
      <c r="E835" s="11"/>
    </row>
    <row r="836" spans="5:5" x14ac:dyDescent="0.2">
      <c r="E836" s="11"/>
    </row>
    <row r="837" spans="5:5" x14ac:dyDescent="0.2">
      <c r="E837" s="11"/>
    </row>
    <row r="838" spans="5:5" x14ac:dyDescent="0.2">
      <c r="E838" s="11"/>
    </row>
    <row r="839" spans="5:5" x14ac:dyDescent="0.2">
      <c r="E839" s="11"/>
    </row>
    <row r="840" spans="5:5" x14ac:dyDescent="0.2">
      <c r="E840" s="11"/>
    </row>
    <row r="841" spans="5:5" x14ac:dyDescent="0.2">
      <c r="E841" s="11"/>
    </row>
    <row r="842" spans="5:5" x14ac:dyDescent="0.2">
      <c r="E842" s="11"/>
    </row>
    <row r="843" spans="5:5" x14ac:dyDescent="0.2">
      <c r="E843" s="11"/>
    </row>
    <row r="844" spans="5:5" x14ac:dyDescent="0.2">
      <c r="E844" s="11"/>
    </row>
    <row r="845" spans="5:5" x14ac:dyDescent="0.2">
      <c r="E845" s="11"/>
    </row>
    <row r="846" spans="5:5" x14ac:dyDescent="0.2">
      <c r="E846" s="11"/>
    </row>
    <row r="847" spans="5:5" x14ac:dyDescent="0.2">
      <c r="E847" s="11"/>
    </row>
    <row r="848" spans="5:5" x14ac:dyDescent="0.2">
      <c r="E848" s="11"/>
    </row>
    <row r="849" spans="5:5" x14ac:dyDescent="0.2">
      <c r="E849" s="11"/>
    </row>
    <row r="850" spans="5:5" x14ac:dyDescent="0.2">
      <c r="E850" s="11"/>
    </row>
    <row r="851" spans="5:5" x14ac:dyDescent="0.2">
      <c r="E851" s="11"/>
    </row>
    <row r="852" spans="5:5" x14ac:dyDescent="0.2">
      <c r="E852" s="11"/>
    </row>
    <row r="853" spans="5:5" x14ac:dyDescent="0.2">
      <c r="E853" s="11"/>
    </row>
    <row r="854" spans="5:5" x14ac:dyDescent="0.2">
      <c r="E854" s="11"/>
    </row>
    <row r="855" spans="5:5" x14ac:dyDescent="0.2">
      <c r="E855" s="11"/>
    </row>
    <row r="856" spans="5:5" x14ac:dyDescent="0.2">
      <c r="E856" s="11"/>
    </row>
    <row r="857" spans="5:5" x14ac:dyDescent="0.2">
      <c r="E857" s="11"/>
    </row>
    <row r="858" spans="5:5" x14ac:dyDescent="0.2">
      <c r="E858" s="11"/>
    </row>
    <row r="859" spans="5:5" x14ac:dyDescent="0.2">
      <c r="E859" s="11"/>
    </row>
    <row r="860" spans="5:5" x14ac:dyDescent="0.2">
      <c r="E860" s="11"/>
    </row>
    <row r="861" spans="5:5" x14ac:dyDescent="0.2">
      <c r="E861" s="11"/>
    </row>
    <row r="862" spans="5:5" x14ac:dyDescent="0.2">
      <c r="E862" s="11"/>
    </row>
    <row r="863" spans="5:5" x14ac:dyDescent="0.2">
      <c r="E863" s="11"/>
    </row>
    <row r="864" spans="5:5" x14ac:dyDescent="0.2">
      <c r="E864" s="11"/>
    </row>
    <row r="865" spans="5:5" x14ac:dyDescent="0.2">
      <c r="E865" s="11"/>
    </row>
    <row r="866" spans="5:5" x14ac:dyDescent="0.2">
      <c r="E866" s="11"/>
    </row>
    <row r="867" spans="5:5" x14ac:dyDescent="0.2">
      <c r="E867" s="11"/>
    </row>
    <row r="868" spans="5:5" x14ac:dyDescent="0.2">
      <c r="E868" s="11"/>
    </row>
    <row r="869" spans="5:5" x14ac:dyDescent="0.2">
      <c r="E869" s="11"/>
    </row>
    <row r="870" spans="5:5" x14ac:dyDescent="0.2">
      <c r="E870" s="11"/>
    </row>
    <row r="871" spans="5:5" x14ac:dyDescent="0.2">
      <c r="E871" s="11"/>
    </row>
    <row r="872" spans="5:5" x14ac:dyDescent="0.2">
      <c r="E872" s="11"/>
    </row>
    <row r="873" spans="5:5" x14ac:dyDescent="0.2">
      <c r="E873" s="11"/>
    </row>
    <row r="874" spans="5:5" x14ac:dyDescent="0.2">
      <c r="E874" s="11"/>
    </row>
    <row r="875" spans="5:5" x14ac:dyDescent="0.2">
      <c r="E875" s="11"/>
    </row>
    <row r="876" spans="5:5" x14ac:dyDescent="0.2">
      <c r="E876" s="11"/>
    </row>
    <row r="877" spans="5:5" x14ac:dyDescent="0.2">
      <c r="E877" s="11"/>
    </row>
    <row r="878" spans="5:5" x14ac:dyDescent="0.2">
      <c r="E878" s="11"/>
    </row>
    <row r="879" spans="5:5" x14ac:dyDescent="0.2">
      <c r="E879" s="11"/>
    </row>
    <row r="880" spans="5:5" x14ac:dyDescent="0.2">
      <c r="E880" s="11"/>
    </row>
    <row r="881" spans="5:5" x14ac:dyDescent="0.2">
      <c r="E881" s="11"/>
    </row>
    <row r="882" spans="5:5" x14ac:dyDescent="0.2">
      <c r="E882" s="11"/>
    </row>
    <row r="883" spans="5:5" x14ac:dyDescent="0.2">
      <c r="E883" s="11"/>
    </row>
    <row r="884" spans="5:5" x14ac:dyDescent="0.2">
      <c r="E884" s="11"/>
    </row>
    <row r="885" spans="5:5" x14ac:dyDescent="0.2">
      <c r="E885" s="11"/>
    </row>
    <row r="886" spans="5:5" x14ac:dyDescent="0.2">
      <c r="E886" s="11"/>
    </row>
    <row r="887" spans="5:5" x14ac:dyDescent="0.2">
      <c r="E887" s="11"/>
    </row>
    <row r="888" spans="5:5" x14ac:dyDescent="0.2">
      <c r="E888" s="11"/>
    </row>
    <row r="889" spans="5:5" x14ac:dyDescent="0.2">
      <c r="E889" s="11"/>
    </row>
    <row r="890" spans="5:5" x14ac:dyDescent="0.2">
      <c r="E890" s="11"/>
    </row>
    <row r="891" spans="5:5" x14ac:dyDescent="0.2">
      <c r="E891" s="11"/>
    </row>
    <row r="892" spans="5:5" x14ac:dyDescent="0.2">
      <c r="E892" s="11"/>
    </row>
    <row r="893" spans="5:5" x14ac:dyDescent="0.2">
      <c r="E893" s="11"/>
    </row>
    <row r="894" spans="5:5" x14ac:dyDescent="0.2">
      <c r="E894" s="11"/>
    </row>
    <row r="895" spans="5:5" x14ac:dyDescent="0.2">
      <c r="E895" s="11"/>
    </row>
    <row r="896" spans="5:5" x14ac:dyDescent="0.2">
      <c r="E896" s="11"/>
    </row>
    <row r="897" spans="5:5" x14ac:dyDescent="0.2">
      <c r="E897" s="11"/>
    </row>
    <row r="898" spans="5:5" x14ac:dyDescent="0.2">
      <c r="E898" s="11"/>
    </row>
    <row r="899" spans="5:5" x14ac:dyDescent="0.2">
      <c r="E899" s="11"/>
    </row>
    <row r="900" spans="5:5" x14ac:dyDescent="0.2">
      <c r="E900" s="11"/>
    </row>
    <row r="901" spans="5:5" x14ac:dyDescent="0.2">
      <c r="E901" s="11"/>
    </row>
    <row r="902" spans="5:5" x14ac:dyDescent="0.2">
      <c r="E902" s="11"/>
    </row>
    <row r="903" spans="5:5" x14ac:dyDescent="0.2">
      <c r="E903" s="11"/>
    </row>
    <row r="904" spans="5:5" x14ac:dyDescent="0.2">
      <c r="E904" s="11"/>
    </row>
    <row r="905" spans="5:5" x14ac:dyDescent="0.2">
      <c r="E905" s="11"/>
    </row>
    <row r="906" spans="5:5" x14ac:dyDescent="0.2">
      <c r="E906" s="11"/>
    </row>
    <row r="907" spans="5:5" x14ac:dyDescent="0.2">
      <c r="E907" s="11"/>
    </row>
    <row r="908" spans="5:5" x14ac:dyDescent="0.2">
      <c r="E908" s="11"/>
    </row>
    <row r="909" spans="5:5" x14ac:dyDescent="0.2">
      <c r="E909" s="11"/>
    </row>
    <row r="910" spans="5:5" x14ac:dyDescent="0.2">
      <c r="E910" s="11"/>
    </row>
    <row r="911" spans="5:5" x14ac:dyDescent="0.2">
      <c r="E911" s="11"/>
    </row>
    <row r="912" spans="5:5" x14ac:dyDescent="0.2">
      <c r="E912" s="11"/>
    </row>
    <row r="913" spans="5:5" x14ac:dyDescent="0.2">
      <c r="E913" s="11"/>
    </row>
    <row r="914" spans="5:5" x14ac:dyDescent="0.2">
      <c r="E914" s="11"/>
    </row>
    <row r="915" spans="5:5" x14ac:dyDescent="0.2">
      <c r="E915" s="11"/>
    </row>
    <row r="916" spans="5:5" x14ac:dyDescent="0.2">
      <c r="E916" s="11"/>
    </row>
    <row r="917" spans="5:5" x14ac:dyDescent="0.2">
      <c r="E917" s="11"/>
    </row>
    <row r="918" spans="5:5" x14ac:dyDescent="0.2">
      <c r="E918" s="11"/>
    </row>
    <row r="919" spans="5:5" x14ac:dyDescent="0.2">
      <c r="E919" s="11"/>
    </row>
    <row r="920" spans="5:5" x14ac:dyDescent="0.2">
      <c r="E920" s="11"/>
    </row>
    <row r="921" spans="5:5" x14ac:dyDescent="0.2">
      <c r="E921" s="11"/>
    </row>
    <row r="922" spans="5:5" x14ac:dyDescent="0.2">
      <c r="E922" s="11"/>
    </row>
    <row r="923" spans="5:5" x14ac:dyDescent="0.2">
      <c r="E923" s="11"/>
    </row>
    <row r="924" spans="5:5" x14ac:dyDescent="0.2">
      <c r="E924" s="11"/>
    </row>
    <row r="925" spans="5:5" x14ac:dyDescent="0.2">
      <c r="E925" s="11"/>
    </row>
    <row r="926" spans="5:5" x14ac:dyDescent="0.2">
      <c r="E926" s="11"/>
    </row>
    <row r="927" spans="5:5" x14ac:dyDescent="0.2">
      <c r="E927" s="11"/>
    </row>
    <row r="928" spans="5:5" x14ac:dyDescent="0.2">
      <c r="E928" s="11"/>
    </row>
    <row r="929" spans="5:5" x14ac:dyDescent="0.2">
      <c r="E929" s="11"/>
    </row>
    <row r="930" spans="5:5" x14ac:dyDescent="0.2">
      <c r="E930" s="11"/>
    </row>
    <row r="931" spans="5:5" x14ac:dyDescent="0.2">
      <c r="E931" s="11"/>
    </row>
    <row r="932" spans="5:5" x14ac:dyDescent="0.2">
      <c r="E932" s="11"/>
    </row>
    <row r="933" spans="5:5" x14ac:dyDescent="0.2">
      <c r="E933" s="11"/>
    </row>
    <row r="934" spans="5:5" x14ac:dyDescent="0.2">
      <c r="E934" s="11"/>
    </row>
    <row r="935" spans="5:5" x14ac:dyDescent="0.2">
      <c r="E935" s="11"/>
    </row>
    <row r="936" spans="5:5" x14ac:dyDescent="0.2">
      <c r="E936" s="11"/>
    </row>
    <row r="937" spans="5:5" x14ac:dyDescent="0.2">
      <c r="E937" s="11"/>
    </row>
    <row r="938" spans="5:5" x14ac:dyDescent="0.2">
      <c r="E938" s="11"/>
    </row>
    <row r="939" spans="5:5" x14ac:dyDescent="0.2">
      <c r="E939" s="11"/>
    </row>
    <row r="940" spans="5:5" x14ac:dyDescent="0.2">
      <c r="E940" s="11"/>
    </row>
    <row r="941" spans="5:5" x14ac:dyDescent="0.2">
      <c r="E941" s="11"/>
    </row>
    <row r="942" spans="5:5" x14ac:dyDescent="0.2">
      <c r="E942" s="11"/>
    </row>
    <row r="943" spans="5:5" x14ac:dyDescent="0.2">
      <c r="E943" s="11"/>
    </row>
    <row r="944" spans="5:5" x14ac:dyDescent="0.2">
      <c r="E944" s="11"/>
    </row>
    <row r="945" spans="5:5" x14ac:dyDescent="0.2">
      <c r="E945" s="11"/>
    </row>
    <row r="946" spans="5:5" x14ac:dyDescent="0.2">
      <c r="E946" s="11"/>
    </row>
    <row r="947" spans="5:5" x14ac:dyDescent="0.2">
      <c r="E947" s="11"/>
    </row>
    <row r="948" spans="5:5" x14ac:dyDescent="0.2">
      <c r="E948" s="11"/>
    </row>
    <row r="949" spans="5:5" x14ac:dyDescent="0.2">
      <c r="E949" s="11"/>
    </row>
    <row r="950" spans="5:5" x14ac:dyDescent="0.2">
      <c r="E950" s="11"/>
    </row>
    <row r="951" spans="5:5" x14ac:dyDescent="0.2">
      <c r="E951" s="11"/>
    </row>
    <row r="952" spans="5:5" x14ac:dyDescent="0.2">
      <c r="E952" s="11"/>
    </row>
    <row r="953" spans="5:5" x14ac:dyDescent="0.2">
      <c r="E953" s="11"/>
    </row>
    <row r="954" spans="5:5" x14ac:dyDescent="0.2">
      <c r="E954" s="11"/>
    </row>
    <row r="955" spans="5:5" x14ac:dyDescent="0.2">
      <c r="E955" s="11"/>
    </row>
    <row r="956" spans="5:5" x14ac:dyDescent="0.2">
      <c r="E956" s="11"/>
    </row>
    <row r="957" spans="5:5" x14ac:dyDescent="0.2">
      <c r="E957" s="11"/>
    </row>
    <row r="958" spans="5:5" x14ac:dyDescent="0.2">
      <c r="E958" s="11"/>
    </row>
    <row r="959" spans="5:5" x14ac:dyDescent="0.2">
      <c r="E959" s="11"/>
    </row>
    <row r="960" spans="5:5" x14ac:dyDescent="0.2">
      <c r="E960" s="11"/>
    </row>
    <row r="961" spans="5:5" x14ac:dyDescent="0.2">
      <c r="E961" s="11"/>
    </row>
    <row r="962" spans="5:5" x14ac:dyDescent="0.2">
      <c r="E962" s="11"/>
    </row>
    <row r="963" spans="5:5" x14ac:dyDescent="0.2">
      <c r="E963" s="11"/>
    </row>
    <row r="964" spans="5:5" x14ac:dyDescent="0.2">
      <c r="E964" s="11"/>
    </row>
    <row r="965" spans="5:5" x14ac:dyDescent="0.2">
      <c r="E965" s="11"/>
    </row>
    <row r="966" spans="5:5" x14ac:dyDescent="0.2">
      <c r="E966" s="11"/>
    </row>
    <row r="967" spans="5:5" x14ac:dyDescent="0.2">
      <c r="E967" s="11"/>
    </row>
    <row r="968" spans="5:5" x14ac:dyDescent="0.2">
      <c r="E968" s="11"/>
    </row>
    <row r="969" spans="5:5" x14ac:dyDescent="0.2">
      <c r="E969" s="11"/>
    </row>
    <row r="970" spans="5:5" x14ac:dyDescent="0.2">
      <c r="E970" s="11"/>
    </row>
    <row r="971" spans="5:5" x14ac:dyDescent="0.2">
      <c r="E971" s="11"/>
    </row>
    <row r="972" spans="5:5" x14ac:dyDescent="0.2">
      <c r="E972" s="11"/>
    </row>
    <row r="973" spans="5:5" x14ac:dyDescent="0.2">
      <c r="E973" s="11"/>
    </row>
    <row r="974" spans="5:5" x14ac:dyDescent="0.2">
      <c r="E974" s="11"/>
    </row>
    <row r="975" spans="5:5" x14ac:dyDescent="0.2">
      <c r="E975" s="11"/>
    </row>
    <row r="976" spans="5:5" x14ac:dyDescent="0.2">
      <c r="E976" s="11"/>
    </row>
    <row r="977" spans="5:5" x14ac:dyDescent="0.2">
      <c r="E977" s="11"/>
    </row>
    <row r="978" spans="5:5" x14ac:dyDescent="0.2">
      <c r="E978" s="11"/>
    </row>
    <row r="979" spans="5:5" x14ac:dyDescent="0.2">
      <c r="E979" s="11"/>
    </row>
    <row r="980" spans="5:5" x14ac:dyDescent="0.2">
      <c r="E980" s="11"/>
    </row>
    <row r="981" spans="5:5" x14ac:dyDescent="0.2">
      <c r="E981" s="11"/>
    </row>
    <row r="982" spans="5:5" x14ac:dyDescent="0.2">
      <c r="E982" s="11"/>
    </row>
    <row r="983" spans="5:5" x14ac:dyDescent="0.2">
      <c r="E983" s="11"/>
    </row>
    <row r="984" spans="5:5" x14ac:dyDescent="0.2">
      <c r="E984" s="11"/>
    </row>
    <row r="985" spans="5:5" x14ac:dyDescent="0.2">
      <c r="E985" s="11"/>
    </row>
    <row r="986" spans="5:5" x14ac:dyDescent="0.2">
      <c r="E986" s="11"/>
    </row>
    <row r="987" spans="5:5" x14ac:dyDescent="0.2">
      <c r="E987" s="11"/>
    </row>
    <row r="988" spans="5:5" x14ac:dyDescent="0.2">
      <c r="E988" s="11"/>
    </row>
    <row r="989" spans="5:5" x14ac:dyDescent="0.2">
      <c r="E989" s="11"/>
    </row>
    <row r="990" spans="5:5" x14ac:dyDescent="0.2">
      <c r="E990" s="11"/>
    </row>
    <row r="991" spans="5:5" x14ac:dyDescent="0.2">
      <c r="E991" s="11"/>
    </row>
    <row r="992" spans="5:5" x14ac:dyDescent="0.2">
      <c r="E992" s="11"/>
    </row>
    <row r="993" spans="5:5" x14ac:dyDescent="0.2">
      <c r="E993" s="11"/>
    </row>
    <row r="994" spans="5:5" x14ac:dyDescent="0.2">
      <c r="E994" s="11"/>
    </row>
    <row r="995" spans="5:5" x14ac:dyDescent="0.2">
      <c r="E995" s="11"/>
    </row>
    <row r="996" spans="5:5" x14ac:dyDescent="0.2">
      <c r="E996" s="11"/>
    </row>
    <row r="997" spans="5:5" x14ac:dyDescent="0.2">
      <c r="E997" s="11"/>
    </row>
    <row r="998" spans="5:5" x14ac:dyDescent="0.2">
      <c r="E998" s="11"/>
    </row>
    <row r="999" spans="5:5" x14ac:dyDescent="0.2">
      <c r="E999" s="11"/>
    </row>
    <row r="1000" spans="5:5" x14ac:dyDescent="0.2">
      <c r="E1000" s="11"/>
    </row>
    <row r="1001" spans="5:5" x14ac:dyDescent="0.2">
      <c r="E1001" s="11"/>
    </row>
    <row r="1002" spans="5:5" x14ac:dyDescent="0.2">
      <c r="E1002" s="11"/>
    </row>
    <row r="1003" spans="5:5" x14ac:dyDescent="0.2">
      <c r="E1003" s="11"/>
    </row>
    <row r="1004" spans="5:5" x14ac:dyDescent="0.2">
      <c r="E1004" s="11"/>
    </row>
    <row r="1005" spans="5:5" x14ac:dyDescent="0.2">
      <c r="E1005" s="11"/>
    </row>
    <row r="1006" spans="5:5" x14ac:dyDescent="0.2">
      <c r="E1006" s="11"/>
    </row>
    <row r="1007" spans="5:5" x14ac:dyDescent="0.2">
      <c r="E1007" s="11"/>
    </row>
    <row r="1008" spans="5:5" x14ac:dyDescent="0.2">
      <c r="E1008" s="11"/>
    </row>
    <row r="1009" spans="5:5" x14ac:dyDescent="0.2">
      <c r="E1009" s="11"/>
    </row>
    <row r="1010" spans="5:5" x14ac:dyDescent="0.2">
      <c r="E1010" s="11"/>
    </row>
    <row r="1011" spans="5:5" x14ac:dyDescent="0.2">
      <c r="E1011" s="11"/>
    </row>
    <row r="1012" spans="5:5" x14ac:dyDescent="0.2">
      <c r="E1012" s="11"/>
    </row>
    <row r="1013" spans="5:5" x14ac:dyDescent="0.2">
      <c r="E1013" s="11"/>
    </row>
    <row r="1014" spans="5:5" x14ac:dyDescent="0.2">
      <c r="E1014" s="11"/>
    </row>
    <row r="1015" spans="5:5" x14ac:dyDescent="0.2">
      <c r="E1015" s="11"/>
    </row>
    <row r="1016" spans="5:5" x14ac:dyDescent="0.2">
      <c r="E1016" s="11"/>
    </row>
    <row r="1017" spans="5:5" x14ac:dyDescent="0.2">
      <c r="E1017" s="11"/>
    </row>
    <row r="1018" spans="5:5" x14ac:dyDescent="0.2">
      <c r="E1018" s="11"/>
    </row>
    <row r="1019" spans="5:5" x14ac:dyDescent="0.2">
      <c r="E1019" s="11"/>
    </row>
    <row r="1020" spans="5:5" x14ac:dyDescent="0.2">
      <c r="E1020" s="11"/>
    </row>
    <row r="1021" spans="5:5" x14ac:dyDescent="0.2">
      <c r="E1021" s="11"/>
    </row>
    <row r="1022" spans="5:5" x14ac:dyDescent="0.2">
      <c r="E1022" s="11"/>
    </row>
    <row r="1023" spans="5:5" x14ac:dyDescent="0.2">
      <c r="E1023" s="11"/>
    </row>
    <row r="1024" spans="5:5" x14ac:dyDescent="0.2">
      <c r="E1024" s="11"/>
    </row>
    <row r="1025" spans="5:5" x14ac:dyDescent="0.2">
      <c r="E1025" s="11"/>
    </row>
    <row r="1026" spans="5:5" x14ac:dyDescent="0.2">
      <c r="E1026" s="11"/>
    </row>
    <row r="1027" spans="5:5" x14ac:dyDescent="0.2">
      <c r="E1027" s="11"/>
    </row>
    <row r="1028" spans="5:5" x14ac:dyDescent="0.2">
      <c r="E1028" s="11"/>
    </row>
    <row r="1029" spans="5:5" x14ac:dyDescent="0.2">
      <c r="E1029" s="11"/>
    </row>
    <row r="1030" spans="5:5" x14ac:dyDescent="0.2">
      <c r="E1030" s="11"/>
    </row>
    <row r="1031" spans="5:5" x14ac:dyDescent="0.2">
      <c r="E1031" s="11"/>
    </row>
    <row r="1032" spans="5:5" x14ac:dyDescent="0.2">
      <c r="E1032" s="11"/>
    </row>
    <row r="1033" spans="5:5" x14ac:dyDescent="0.2">
      <c r="E1033" s="11"/>
    </row>
    <row r="1034" spans="5:5" x14ac:dyDescent="0.2">
      <c r="E1034" s="11"/>
    </row>
    <row r="1035" spans="5:5" x14ac:dyDescent="0.2">
      <c r="E1035" s="11"/>
    </row>
    <row r="1036" spans="5:5" x14ac:dyDescent="0.2">
      <c r="E1036" s="11"/>
    </row>
    <row r="1037" spans="5:5" x14ac:dyDescent="0.2">
      <c r="E1037" s="11"/>
    </row>
    <row r="1038" spans="5:5" x14ac:dyDescent="0.2">
      <c r="E1038" s="11"/>
    </row>
    <row r="1039" spans="5:5" x14ac:dyDescent="0.2">
      <c r="E1039" s="11"/>
    </row>
    <row r="1040" spans="5:5" x14ac:dyDescent="0.2">
      <c r="E1040" s="11"/>
    </row>
    <row r="1041" spans="5:5" x14ac:dyDescent="0.2">
      <c r="E1041" s="11"/>
    </row>
    <row r="1042" spans="5:5" x14ac:dyDescent="0.2">
      <c r="E1042" s="11"/>
    </row>
    <row r="1043" spans="5:5" x14ac:dyDescent="0.2">
      <c r="E1043" s="11"/>
    </row>
    <row r="1044" spans="5:5" x14ac:dyDescent="0.2">
      <c r="E1044" s="11"/>
    </row>
    <row r="1045" spans="5:5" x14ac:dyDescent="0.2">
      <c r="E1045" s="11"/>
    </row>
    <row r="1046" spans="5:5" x14ac:dyDescent="0.2">
      <c r="E1046" s="11"/>
    </row>
    <row r="1047" spans="5:5" x14ac:dyDescent="0.2">
      <c r="E1047" s="11"/>
    </row>
    <row r="1048" spans="5:5" x14ac:dyDescent="0.2">
      <c r="E1048" s="11"/>
    </row>
    <row r="1049" spans="5:5" x14ac:dyDescent="0.2">
      <c r="E1049" s="11"/>
    </row>
    <row r="1050" spans="5:5" x14ac:dyDescent="0.2">
      <c r="E1050" s="11"/>
    </row>
    <row r="1051" spans="5:5" x14ac:dyDescent="0.2">
      <c r="E1051" s="11"/>
    </row>
    <row r="1052" spans="5:5" x14ac:dyDescent="0.2">
      <c r="E1052" s="11"/>
    </row>
    <row r="1053" spans="5:5" x14ac:dyDescent="0.2">
      <c r="E1053" s="11"/>
    </row>
    <row r="1054" spans="5:5" x14ac:dyDescent="0.2">
      <c r="E1054" s="11"/>
    </row>
    <row r="1055" spans="5:5" x14ac:dyDescent="0.2">
      <c r="E1055" s="11"/>
    </row>
    <row r="1056" spans="5:5" x14ac:dyDescent="0.2">
      <c r="E1056" s="11"/>
    </row>
    <row r="1057" spans="5:5" x14ac:dyDescent="0.2">
      <c r="E1057" s="11"/>
    </row>
    <row r="1058" spans="5:5" x14ac:dyDescent="0.2">
      <c r="E1058" s="11"/>
    </row>
    <row r="1059" spans="5:5" x14ac:dyDescent="0.2">
      <c r="E1059" s="11"/>
    </row>
    <row r="1060" spans="5:5" x14ac:dyDescent="0.2">
      <c r="E1060" s="11"/>
    </row>
    <row r="1061" spans="5:5" x14ac:dyDescent="0.2">
      <c r="E1061" s="11"/>
    </row>
    <row r="1062" spans="5:5" x14ac:dyDescent="0.2">
      <c r="E1062" s="11"/>
    </row>
    <row r="1063" spans="5:5" x14ac:dyDescent="0.2">
      <c r="E1063" s="11"/>
    </row>
    <row r="1064" spans="5:5" x14ac:dyDescent="0.2">
      <c r="E1064" s="11"/>
    </row>
    <row r="1065" spans="5:5" x14ac:dyDescent="0.2">
      <c r="E1065" s="11"/>
    </row>
    <row r="1066" spans="5:5" x14ac:dyDescent="0.2">
      <c r="E1066" s="11"/>
    </row>
    <row r="1067" spans="5:5" x14ac:dyDescent="0.2">
      <c r="E1067" s="11"/>
    </row>
    <row r="1068" spans="5:5" x14ac:dyDescent="0.2">
      <c r="E1068" s="11"/>
    </row>
    <row r="1069" spans="5:5" x14ac:dyDescent="0.2">
      <c r="E1069" s="11"/>
    </row>
    <row r="1070" spans="5:5" x14ac:dyDescent="0.2">
      <c r="E1070" s="11"/>
    </row>
    <row r="1071" spans="5:5" x14ac:dyDescent="0.2">
      <c r="E1071" s="11"/>
    </row>
    <row r="1072" spans="5:5" x14ac:dyDescent="0.2">
      <c r="E1072" s="11"/>
    </row>
    <row r="1073" spans="5:5" x14ac:dyDescent="0.2">
      <c r="E1073" s="11"/>
    </row>
    <row r="1074" spans="5:5" x14ac:dyDescent="0.2">
      <c r="E1074" s="11"/>
    </row>
    <row r="1075" spans="5:5" x14ac:dyDescent="0.2">
      <c r="E1075" s="11"/>
    </row>
    <row r="1076" spans="5:5" x14ac:dyDescent="0.2">
      <c r="E1076" s="11"/>
    </row>
    <row r="1077" spans="5:5" x14ac:dyDescent="0.2">
      <c r="E1077" s="11"/>
    </row>
    <row r="1078" spans="5:5" x14ac:dyDescent="0.2">
      <c r="E1078" s="11"/>
    </row>
    <row r="1079" spans="5:5" x14ac:dyDescent="0.2">
      <c r="E1079" s="11"/>
    </row>
    <row r="1080" spans="5:5" x14ac:dyDescent="0.2">
      <c r="E1080" s="11"/>
    </row>
    <row r="1081" spans="5:5" x14ac:dyDescent="0.2">
      <c r="E1081" s="11"/>
    </row>
    <row r="1082" spans="5:5" x14ac:dyDescent="0.2">
      <c r="E1082" s="11"/>
    </row>
    <row r="1083" spans="5:5" x14ac:dyDescent="0.2">
      <c r="E1083" s="11"/>
    </row>
    <row r="1084" spans="5:5" x14ac:dyDescent="0.2">
      <c r="E1084" s="11"/>
    </row>
    <row r="1085" spans="5:5" x14ac:dyDescent="0.2">
      <c r="E1085" s="11"/>
    </row>
    <row r="1086" spans="5:5" x14ac:dyDescent="0.2">
      <c r="E1086" s="11"/>
    </row>
    <row r="1087" spans="5:5" x14ac:dyDescent="0.2">
      <c r="E1087" s="11"/>
    </row>
    <row r="1088" spans="5:5" x14ac:dyDescent="0.2">
      <c r="E1088" s="11"/>
    </row>
    <row r="1089" spans="5:5" x14ac:dyDescent="0.2">
      <c r="E1089" s="11"/>
    </row>
    <row r="1090" spans="5:5" x14ac:dyDescent="0.2">
      <c r="E1090" s="11"/>
    </row>
    <row r="1091" spans="5:5" x14ac:dyDescent="0.2">
      <c r="E1091" s="11"/>
    </row>
    <row r="1092" spans="5:5" x14ac:dyDescent="0.2">
      <c r="E1092" s="11"/>
    </row>
    <row r="1093" spans="5:5" x14ac:dyDescent="0.2">
      <c r="E1093" s="11"/>
    </row>
    <row r="1094" spans="5:5" x14ac:dyDescent="0.2">
      <c r="E1094" s="11"/>
    </row>
    <row r="1095" spans="5:5" x14ac:dyDescent="0.2">
      <c r="E1095" s="11"/>
    </row>
    <row r="1096" spans="5:5" x14ac:dyDescent="0.2">
      <c r="E1096" s="11"/>
    </row>
    <row r="1097" spans="5:5" x14ac:dyDescent="0.2">
      <c r="E1097" s="11"/>
    </row>
    <row r="1098" spans="5:5" x14ac:dyDescent="0.2">
      <c r="E1098" s="11"/>
    </row>
    <row r="1099" spans="5:5" x14ac:dyDescent="0.2">
      <c r="E1099" s="11"/>
    </row>
    <row r="1100" spans="5:5" x14ac:dyDescent="0.2">
      <c r="E1100" s="11"/>
    </row>
    <row r="1101" spans="5:5" x14ac:dyDescent="0.2">
      <c r="E1101" s="11"/>
    </row>
    <row r="1102" spans="5:5" x14ac:dyDescent="0.2">
      <c r="E1102" s="11"/>
    </row>
    <row r="1103" spans="5:5" x14ac:dyDescent="0.2">
      <c r="E1103" s="11"/>
    </row>
    <row r="1104" spans="5:5" x14ac:dyDescent="0.2">
      <c r="E1104" s="11"/>
    </row>
    <row r="1105" spans="5:5" x14ac:dyDescent="0.2">
      <c r="E1105" s="11"/>
    </row>
    <row r="1106" spans="5:5" x14ac:dyDescent="0.2">
      <c r="E1106" s="11"/>
    </row>
    <row r="1107" spans="5:5" x14ac:dyDescent="0.2">
      <c r="E1107" s="11"/>
    </row>
    <row r="1108" spans="5:5" x14ac:dyDescent="0.2">
      <c r="E1108" s="11"/>
    </row>
    <row r="1109" spans="5:5" x14ac:dyDescent="0.2">
      <c r="E1109" s="11"/>
    </row>
    <row r="1110" spans="5:5" x14ac:dyDescent="0.2">
      <c r="E1110" s="11"/>
    </row>
    <row r="1111" spans="5:5" x14ac:dyDescent="0.2">
      <c r="E1111" s="11"/>
    </row>
    <row r="1112" spans="5:5" x14ac:dyDescent="0.2">
      <c r="E1112" s="11"/>
    </row>
    <row r="1113" spans="5:5" x14ac:dyDescent="0.2">
      <c r="E1113" s="11"/>
    </row>
    <row r="1114" spans="5:5" x14ac:dyDescent="0.2">
      <c r="E1114" s="11"/>
    </row>
    <row r="1115" spans="5:5" x14ac:dyDescent="0.2">
      <c r="E1115" s="11"/>
    </row>
    <row r="1116" spans="5:5" x14ac:dyDescent="0.2">
      <c r="E1116" s="11"/>
    </row>
    <row r="1117" spans="5:5" x14ac:dyDescent="0.2">
      <c r="E1117" s="11"/>
    </row>
    <row r="1118" spans="5:5" x14ac:dyDescent="0.2">
      <c r="E1118" s="11"/>
    </row>
    <row r="1119" spans="5:5" x14ac:dyDescent="0.2">
      <c r="E1119" s="11"/>
    </row>
    <row r="1120" spans="5:5" x14ac:dyDescent="0.2">
      <c r="E1120" s="11"/>
    </row>
    <row r="1121" spans="5:5" x14ac:dyDescent="0.2">
      <c r="E1121" s="11"/>
    </row>
    <row r="1122" spans="5:5" x14ac:dyDescent="0.2">
      <c r="E1122" s="11"/>
    </row>
    <row r="1123" spans="5:5" x14ac:dyDescent="0.2">
      <c r="E1123" s="11"/>
    </row>
    <row r="1124" spans="5:5" x14ac:dyDescent="0.2">
      <c r="E1124" s="11"/>
    </row>
    <row r="1125" spans="5:5" x14ac:dyDescent="0.2">
      <c r="E1125" s="11"/>
    </row>
    <row r="1126" spans="5:5" x14ac:dyDescent="0.2">
      <c r="E1126" s="11"/>
    </row>
    <row r="1127" spans="5:5" x14ac:dyDescent="0.2">
      <c r="E1127" s="11"/>
    </row>
    <row r="1128" spans="5:5" x14ac:dyDescent="0.2">
      <c r="E1128" s="11"/>
    </row>
    <row r="1129" spans="5:5" x14ac:dyDescent="0.2">
      <c r="E1129" s="11"/>
    </row>
    <row r="1130" spans="5:5" x14ac:dyDescent="0.2">
      <c r="E1130" s="11"/>
    </row>
    <row r="1131" spans="5:5" x14ac:dyDescent="0.2">
      <c r="E1131" s="11"/>
    </row>
    <row r="1132" spans="5:5" x14ac:dyDescent="0.2">
      <c r="E1132" s="11"/>
    </row>
    <row r="1133" spans="5:5" x14ac:dyDescent="0.2">
      <c r="E1133" s="11"/>
    </row>
    <row r="1134" spans="5:5" x14ac:dyDescent="0.2">
      <c r="E1134" s="11"/>
    </row>
    <row r="1135" spans="5:5" x14ac:dyDescent="0.2">
      <c r="E1135" s="11"/>
    </row>
    <row r="1136" spans="5:5" x14ac:dyDescent="0.2">
      <c r="E1136" s="11"/>
    </row>
    <row r="1137" spans="5:5" x14ac:dyDescent="0.2">
      <c r="E1137" s="11"/>
    </row>
    <row r="1138" spans="5:5" x14ac:dyDescent="0.2">
      <c r="E1138" s="11"/>
    </row>
    <row r="1139" spans="5:5" x14ac:dyDescent="0.2">
      <c r="E1139" s="11"/>
    </row>
    <row r="1140" spans="5:5" x14ac:dyDescent="0.2">
      <c r="E1140" s="11"/>
    </row>
    <row r="1141" spans="5:5" x14ac:dyDescent="0.2">
      <c r="E1141" s="11"/>
    </row>
    <row r="1142" spans="5:5" x14ac:dyDescent="0.2">
      <c r="E1142" s="11"/>
    </row>
    <row r="1143" spans="5:5" x14ac:dyDescent="0.2">
      <c r="E1143" s="11"/>
    </row>
    <row r="1144" spans="5:5" x14ac:dyDescent="0.2">
      <c r="E1144" s="11"/>
    </row>
    <row r="1145" spans="5:5" x14ac:dyDescent="0.2">
      <c r="E1145" s="11"/>
    </row>
    <row r="1146" spans="5:5" x14ac:dyDescent="0.2">
      <c r="E1146" s="11"/>
    </row>
    <row r="1147" spans="5:5" x14ac:dyDescent="0.2">
      <c r="E1147" s="11"/>
    </row>
    <row r="1148" spans="5:5" x14ac:dyDescent="0.2">
      <c r="E1148" s="11"/>
    </row>
    <row r="1149" spans="5:5" x14ac:dyDescent="0.2">
      <c r="E1149" s="11"/>
    </row>
    <row r="1150" spans="5:5" x14ac:dyDescent="0.2">
      <c r="E1150" s="11"/>
    </row>
    <row r="1151" spans="5:5" x14ac:dyDescent="0.2">
      <c r="E1151" s="11"/>
    </row>
    <row r="1152" spans="5:5" x14ac:dyDescent="0.2">
      <c r="E1152" s="11"/>
    </row>
    <row r="1153" spans="5:5" x14ac:dyDescent="0.2">
      <c r="E1153" s="11"/>
    </row>
    <row r="1154" spans="5:5" x14ac:dyDescent="0.2">
      <c r="E1154" s="11"/>
    </row>
    <row r="1155" spans="5:5" x14ac:dyDescent="0.2">
      <c r="E1155" s="11"/>
    </row>
    <row r="1156" spans="5:5" x14ac:dyDescent="0.2">
      <c r="E1156" s="11"/>
    </row>
    <row r="1157" spans="5:5" x14ac:dyDescent="0.2">
      <c r="E1157" s="11"/>
    </row>
    <row r="1158" spans="5:5" x14ac:dyDescent="0.2">
      <c r="E1158" s="11"/>
    </row>
    <row r="1159" spans="5:5" x14ac:dyDescent="0.2">
      <c r="E1159" s="11"/>
    </row>
    <row r="1160" spans="5:5" x14ac:dyDescent="0.2">
      <c r="E1160" s="11"/>
    </row>
    <row r="1161" spans="5:5" x14ac:dyDescent="0.2">
      <c r="E1161" s="11"/>
    </row>
    <row r="1162" spans="5:5" x14ac:dyDescent="0.2">
      <c r="E1162" s="11"/>
    </row>
    <row r="1163" spans="5:5" x14ac:dyDescent="0.2">
      <c r="E1163" s="11"/>
    </row>
    <row r="1164" spans="5:5" x14ac:dyDescent="0.2">
      <c r="E1164" s="11"/>
    </row>
    <row r="1165" spans="5:5" x14ac:dyDescent="0.2">
      <c r="E1165" s="11"/>
    </row>
    <row r="1166" spans="5:5" x14ac:dyDescent="0.2">
      <c r="E1166" s="11"/>
    </row>
    <row r="1167" spans="5:5" x14ac:dyDescent="0.2">
      <c r="E1167" s="11"/>
    </row>
    <row r="1168" spans="5:5" x14ac:dyDescent="0.2">
      <c r="E1168" s="11"/>
    </row>
    <row r="1169" spans="5:5" x14ac:dyDescent="0.2">
      <c r="E1169" s="11"/>
    </row>
    <row r="1170" spans="5:5" x14ac:dyDescent="0.2">
      <c r="E1170" s="11"/>
    </row>
    <row r="1171" spans="5:5" x14ac:dyDescent="0.2">
      <c r="E1171" s="11"/>
    </row>
    <row r="1172" spans="5:5" x14ac:dyDescent="0.2">
      <c r="E1172" s="11"/>
    </row>
    <row r="1173" spans="5:5" x14ac:dyDescent="0.2">
      <c r="E1173" s="11"/>
    </row>
    <row r="1174" spans="5:5" x14ac:dyDescent="0.2">
      <c r="E1174" s="11"/>
    </row>
    <row r="1175" spans="5:5" x14ac:dyDescent="0.2">
      <c r="E1175" s="11"/>
    </row>
    <row r="1176" spans="5:5" x14ac:dyDescent="0.2">
      <c r="E1176" s="11"/>
    </row>
    <row r="1177" spans="5:5" x14ac:dyDescent="0.2">
      <c r="E1177" s="11"/>
    </row>
    <row r="1178" spans="5:5" x14ac:dyDescent="0.2">
      <c r="E1178" s="11"/>
    </row>
    <row r="1179" spans="5:5" x14ac:dyDescent="0.2">
      <c r="E1179" s="11"/>
    </row>
    <row r="1180" spans="5:5" x14ac:dyDescent="0.2">
      <c r="E1180" s="11"/>
    </row>
    <row r="1181" spans="5:5" x14ac:dyDescent="0.2">
      <c r="E1181" s="11"/>
    </row>
    <row r="1182" spans="5:5" x14ac:dyDescent="0.2">
      <c r="E1182" s="11"/>
    </row>
    <row r="1183" spans="5:5" x14ac:dyDescent="0.2">
      <c r="E1183" s="11"/>
    </row>
    <row r="1184" spans="5:5" x14ac:dyDescent="0.2">
      <c r="E1184" s="11"/>
    </row>
    <row r="1185" spans="5:5" x14ac:dyDescent="0.2">
      <c r="E1185" s="11"/>
    </row>
    <row r="1186" spans="5:5" x14ac:dyDescent="0.2">
      <c r="E1186" s="11"/>
    </row>
    <row r="1187" spans="5:5" x14ac:dyDescent="0.2">
      <c r="E1187" s="11"/>
    </row>
    <row r="1188" spans="5:5" x14ac:dyDescent="0.2">
      <c r="E1188" s="11"/>
    </row>
    <row r="1189" spans="5:5" x14ac:dyDescent="0.2">
      <c r="E1189" s="11"/>
    </row>
    <row r="1190" spans="5:5" x14ac:dyDescent="0.2">
      <c r="E1190" s="11"/>
    </row>
    <row r="1191" spans="5:5" x14ac:dyDescent="0.2">
      <c r="E1191" s="11"/>
    </row>
    <row r="1192" spans="5:5" x14ac:dyDescent="0.2">
      <c r="E1192" s="11"/>
    </row>
    <row r="1193" spans="5:5" x14ac:dyDescent="0.2">
      <c r="E1193" s="11"/>
    </row>
    <row r="1194" spans="5:5" x14ac:dyDescent="0.2">
      <c r="E1194" s="11"/>
    </row>
    <row r="1195" spans="5:5" x14ac:dyDescent="0.2">
      <c r="E1195" s="11"/>
    </row>
    <row r="1196" spans="5:5" x14ac:dyDescent="0.2">
      <c r="E1196" s="11"/>
    </row>
    <row r="1197" spans="5:5" x14ac:dyDescent="0.2">
      <c r="E1197" s="11"/>
    </row>
    <row r="1198" spans="5:5" x14ac:dyDescent="0.2">
      <c r="E1198" s="11"/>
    </row>
    <row r="1199" spans="5:5" x14ac:dyDescent="0.2">
      <c r="E1199" s="11"/>
    </row>
    <row r="1200" spans="5:5" x14ac:dyDescent="0.2">
      <c r="E1200" s="11"/>
    </row>
    <row r="1201" spans="5:5" x14ac:dyDescent="0.2">
      <c r="E1201" s="11"/>
    </row>
    <row r="1202" spans="5:5" x14ac:dyDescent="0.2">
      <c r="E1202" s="11"/>
    </row>
    <row r="1203" spans="5:5" x14ac:dyDescent="0.2">
      <c r="E1203" s="11"/>
    </row>
    <row r="1204" spans="5:5" x14ac:dyDescent="0.2">
      <c r="E1204" s="11"/>
    </row>
    <row r="1205" spans="5:5" x14ac:dyDescent="0.2">
      <c r="E1205" s="11"/>
    </row>
    <row r="1206" spans="5:5" x14ac:dyDescent="0.2">
      <c r="E1206" s="11"/>
    </row>
    <row r="1207" spans="5:5" x14ac:dyDescent="0.2">
      <c r="E1207" s="11"/>
    </row>
    <row r="1208" spans="5:5" x14ac:dyDescent="0.2">
      <c r="E1208" s="11"/>
    </row>
    <row r="1209" spans="5:5" x14ac:dyDescent="0.2">
      <c r="E1209" s="11"/>
    </row>
    <row r="1210" spans="5:5" x14ac:dyDescent="0.2">
      <c r="E1210" s="11"/>
    </row>
    <row r="1211" spans="5:5" x14ac:dyDescent="0.2">
      <c r="E1211" s="11"/>
    </row>
    <row r="1212" spans="5:5" x14ac:dyDescent="0.2">
      <c r="E1212" s="11"/>
    </row>
    <row r="1213" spans="5:5" x14ac:dyDescent="0.2">
      <c r="E1213" s="11"/>
    </row>
    <row r="1214" spans="5:5" x14ac:dyDescent="0.2">
      <c r="E1214" s="11"/>
    </row>
    <row r="1215" spans="5:5" x14ac:dyDescent="0.2">
      <c r="E1215" s="11"/>
    </row>
    <row r="1216" spans="5:5" x14ac:dyDescent="0.2">
      <c r="E1216" s="11"/>
    </row>
    <row r="1217" spans="5:5" x14ac:dyDescent="0.2">
      <c r="E1217" s="11"/>
    </row>
    <row r="1218" spans="5:5" x14ac:dyDescent="0.2">
      <c r="E1218" s="11"/>
    </row>
    <row r="1219" spans="5:5" x14ac:dyDescent="0.2">
      <c r="E1219" s="11"/>
    </row>
    <row r="1220" spans="5:5" x14ac:dyDescent="0.2">
      <c r="E1220" s="11"/>
    </row>
  </sheetData>
  <phoneticPr fontId="0" type="noConversion"/>
  <pageMargins left="0.15748031496062992" right="0.15748031496062992" top="0.39370078740157483" bottom="0.39370078740157483" header="0.31496062992125984" footer="0.31496062992125984"/>
  <pageSetup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Capex (2)</vt:lpstr>
      <vt:lpstr>Summary</vt:lpstr>
      <vt:lpstr>Goodwill</vt:lpstr>
      <vt:lpstr>Build</vt:lpstr>
      <vt:lpstr>P&amp;M</vt:lpstr>
      <vt:lpstr>OE FF</vt:lpstr>
      <vt:lpstr>Mvs</vt:lpstr>
      <vt:lpstr>Corp Tax</vt:lpstr>
      <vt:lpstr>Disposals</vt:lpstr>
      <vt:lpstr>HP</vt:lpstr>
      <vt:lpstr>TB</vt:lpstr>
      <vt:lpstr>Momentum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2021-09-30T10:55:58Z</cp:lastPrinted>
  <dcterms:created xsi:type="dcterms:W3CDTF">1999-01-26T15:49:18Z</dcterms:created>
  <dcterms:modified xsi:type="dcterms:W3CDTF">2024-03-19T21:22:29Z</dcterms:modified>
</cp:coreProperties>
</file>